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540" windowWidth="8910" windowHeight="3030"/>
  </bookViews>
  <sheets>
    <sheet name="T-SUM BY SEC" sheetId="260" r:id="rId1"/>
    <sheet name="GH" sheetId="1" r:id="rId2"/>
    <sheet name="SSG" sheetId="2" r:id="rId3"/>
    <sheet name="SEMA" sheetId="271" r:id="rId4"/>
    <sheet name="BOSHA" sheetId="3" r:id="rId5"/>
    <sheet name="BOSHA COM" sheetId="4" r:id="rId6"/>
    <sheet name="AuG S" sheetId="5" r:id="rId7"/>
    <sheet name="AuG LG" sheetId="6" r:id="rId8"/>
    <sheet name="INT GOVTAL" sheetId="7" r:id="rId9"/>
    <sheet name="CSC" sheetId="8" r:id="rId10"/>
    <sheet name="LGSC" sheetId="52" r:id="rId11"/>
    <sheet name="LGPB" sheetId="51" r:id="rId12"/>
    <sheet name="MHIC" sheetId="9" r:id="rId13"/>
    <sheet name="BRTV" sheetId="257" r:id="rId14"/>
    <sheet name="GOVT PRINT" sheetId="259" r:id="rId15"/>
    <sheet name="BOSIEC(end of Admin)" sheetId="10" r:id="rId16"/>
    <sheet name="AGRIC" sheetId="11" r:id="rId17"/>
    <sheet name="BOSADP" sheetId="12" r:id="rId18"/>
    <sheet name="BOSAMA" sheetId="13" r:id="rId19"/>
    <sheet name="WORKS" sheetId="14" r:id="rId20"/>
    <sheet name="RRR" sheetId="274" r:id="rId21"/>
    <sheet name="BORMA" sheetId="15" r:id="rId22"/>
    <sheet name="BETC" sheetId="23" r:id="rId23"/>
    <sheet name="TRADE INV" sheetId="17" r:id="rId24"/>
    <sheet name="BOPLAS" sheetId="276" r:id="rId25"/>
    <sheet name="NEITAL SHOES" sheetId="277" r:id="rId26"/>
    <sheet name="WIRE&amp; NAIL" sheetId="278" r:id="rId27"/>
    <sheet name="kano park" sheetId="269" r:id="rId28"/>
    <sheet name="BIC" sheetId="18" r:id="rId29"/>
    <sheet name="BOSCO" sheetId="19" r:id="rId30"/>
    <sheet name="BSHOTELS" sheetId="20" r:id="rId31"/>
    <sheet name="MIH" sheetId="21" r:id="rId32"/>
    <sheet name="MOF" sheetId="22" r:id="rId33"/>
    <sheet name="BIR" sheetId="24" r:id="rId34"/>
    <sheet name="BUDGET" sheetId="49" r:id="rId35"/>
    <sheet name="LANDS" sheetId="27" r:id="rId36"/>
    <sheet name="URBAN PL" sheetId="28" r:id="rId37"/>
    <sheet name="WATER" sheetId="29" r:id="rId38"/>
    <sheet name="RURAL WATER" sheetId="267" r:id="rId39"/>
    <sheet name="HOUSING" sheetId="30" r:id="rId40"/>
    <sheet name="ANIMAL(end of Econ)" sheetId="47" r:id="rId41"/>
    <sheet name="MPA&amp;YE" sheetId="25" r:id="rId42"/>
    <sheet name="ENVIRON" sheetId="26" r:id="rId43"/>
    <sheet name="BOSEPA" sheetId="16" r:id="rId44"/>
    <sheet name="WOMEN" sheetId="31" r:id="rId45"/>
    <sheet name="SPORTS" sheetId="32" r:id="rId46"/>
    <sheet name="C. For ART CULTURE" sheetId="270" r:id="rId47"/>
    <sheet name="HEALTH" sheetId="33" r:id="rId48"/>
    <sheet name="Colle. of Health Tech" sheetId="284" r:id="rId49"/>
    <sheet name="Colle. of Nursing &amp; Midwifery" sheetId="285" r:id="rId50"/>
    <sheet name="pr. HEALTH care " sheetId="268" r:id="rId51"/>
    <sheet name="C. AID HIV" sheetId="272" r:id="rId52"/>
    <sheet name="EDUCATION" sheetId="34" r:id="rId53"/>
    <sheet name="MASS EDU" sheetId="281" r:id="rId54"/>
    <sheet name="NOMADIC" sheetId="282" r:id="rId55"/>
    <sheet name="SUBEB" sheetId="35" r:id="rId56"/>
    <sheet name="BSLB" sheetId="258" r:id="rId57"/>
    <sheet name="MOHE" sheetId="36" r:id="rId58"/>
    <sheet name="BSSB" sheetId="46" r:id="rId59"/>
    <sheet name="UNIV" sheetId="37" r:id="rId60"/>
    <sheet name="KICOE" sheetId="38" r:id="rId61"/>
    <sheet name="UIIECEST" sheetId="39" r:id="rId62"/>
    <sheet name="COE WAKA" sheetId="40" r:id="rId63"/>
    <sheet name="RAMAT" sheetId="41" r:id="rId64"/>
    <sheet name="CABS" sheetId="45" r:id="rId65"/>
    <sheet name="COA" sheetId="44" r:id="rId66"/>
    <sheet name="MOGOCOLIS" sheetId="42" r:id="rId67"/>
    <sheet name="SHIS" sheetId="43" r:id="rId68"/>
    <sheet name="MLG&amp;EA" sheetId="50" r:id="rId69"/>
    <sheet name="MORA&amp;SE" sheetId="48" r:id="rId70"/>
    <sheet name="PILGRIMS(end of Social) " sheetId="283" r:id="rId71"/>
    <sheet name="JUSTICE" sheetId="53" r:id="rId72"/>
    <sheet name="HIGH COURT" sheetId="275" r:id="rId73"/>
    <sheet name="SHARIA COURT" sheetId="266" r:id="rId74"/>
    <sheet name="AREA COURT" sheetId="279" r:id="rId75"/>
    <sheet name="JUDICIAL SERVICE COMMISION" sheetId="280" r:id="rId76"/>
  </sheets>
  <externalReferences>
    <externalReference r:id="rId77"/>
  </externalReferences>
  <definedNames>
    <definedName name="_xlnm.Print_Area" localSheetId="16">AGRIC!$A$1:$G$74</definedName>
    <definedName name="_xlnm.Print_Area" localSheetId="40">'ANIMAL(end of Econ)'!$A$1:$H$52</definedName>
    <definedName name="_xlnm.Print_Area" localSheetId="74">'AREA COURT'!$A$1:$G$52</definedName>
    <definedName name="_xlnm.Print_Area" localSheetId="7">'AuG LG'!$A$1:$G$58</definedName>
    <definedName name="_xlnm.Print_Area" localSheetId="6">'AuG S'!$A$1:$G$46</definedName>
    <definedName name="_xlnm.Print_Area" localSheetId="22">BETC!$A$1:$G$44</definedName>
    <definedName name="_xlnm.Print_Area" localSheetId="28">BIC!$A$1:$G$44</definedName>
    <definedName name="_xlnm.Print_Area" localSheetId="33">BIR!$A$1:$G$49</definedName>
    <definedName name="_xlnm.Print_Area" localSheetId="24">BOPLAS!$A$1:$G$51</definedName>
    <definedName name="_xlnm.Print_Area" localSheetId="21">BORMA!$A$1:$G$49</definedName>
    <definedName name="_xlnm.Print_Area" localSheetId="17">BOSADP!$A$1:$G$50</definedName>
    <definedName name="_xlnm.Print_Area" localSheetId="18">BOSAMA!$A$1:$G$53</definedName>
    <definedName name="_xlnm.Print_Area" localSheetId="29">BOSCO!$A$1:$G$50</definedName>
    <definedName name="_xlnm.Print_Area" localSheetId="43">BOSEPA!$A$1:$H$48</definedName>
    <definedName name="_xlnm.Print_Area" localSheetId="4">BOSHA!$A$1:$G$25</definedName>
    <definedName name="_xlnm.Print_Area" localSheetId="5">'BOSHA COM'!$A$1:$G$37</definedName>
    <definedName name="_xlnm.Print_Area" localSheetId="15">'BOSIEC(end of Admin)'!$A$1:$G$46</definedName>
    <definedName name="_xlnm.Print_Area" localSheetId="13">BRTV!$A$1:$G$48</definedName>
    <definedName name="_xlnm.Print_Area" localSheetId="30">BSHOTELS!$A$1:$G$46</definedName>
    <definedName name="_xlnm.Print_Area" localSheetId="56">BSLB!$A$1:$G$55</definedName>
    <definedName name="_xlnm.Print_Area" localSheetId="58">BSSB!$A$1:$G$52</definedName>
    <definedName name="_xlnm.Print_Area" localSheetId="34">BUDGET!$A$1:$G$51</definedName>
    <definedName name="_xlnm.Print_Area" localSheetId="51">'C. AID HIV'!$A$1:$H$56</definedName>
    <definedName name="_xlnm.Print_Area" localSheetId="46">'C. For ART CULTURE'!$A$1:$G$52</definedName>
    <definedName name="_xlnm.Print_Area" localSheetId="64">CABS!$A$1:$G$45</definedName>
    <definedName name="_xlnm.Print_Area" localSheetId="65">COA!$A$1:$G$57</definedName>
    <definedName name="_xlnm.Print_Area" localSheetId="62">'COE WAKA'!$A$1:$H$56</definedName>
    <definedName name="_xlnm.Print_Area" localSheetId="48">'Colle. of Health Tech'!$A$1:$H$54</definedName>
    <definedName name="_xlnm.Print_Area" localSheetId="49">'Colle. of Nursing &amp; Midwifery'!$A$1:$H$54</definedName>
    <definedName name="_xlnm.Print_Area" localSheetId="9">CSC!$A$1:$G$54</definedName>
    <definedName name="_xlnm.Print_Area" localSheetId="52">EDUCATION!$A$1:$G$85</definedName>
    <definedName name="_xlnm.Print_Area" localSheetId="42">ENVIRON!$A$1:$H$54</definedName>
    <definedName name="_xlnm.Print_Area" localSheetId="1">GH!$A$1:$G$31</definedName>
    <definedName name="_xlnm.Print_Area" localSheetId="14">'GOVT PRINT'!$A$1:$G$45</definedName>
    <definedName name="_xlnm.Print_Area" localSheetId="47">HEALTH!$A$1:$H$54</definedName>
    <definedName name="_xlnm.Print_Area" localSheetId="72">'HIGH COURT'!$A$1:$H$62</definedName>
    <definedName name="_xlnm.Print_Area" localSheetId="39">HOUSING!$A$1:$H$53</definedName>
    <definedName name="_xlnm.Print_Area" localSheetId="8">'INT GOVTAL'!$A$1:$G$54</definedName>
    <definedName name="_xlnm.Print_Area" localSheetId="75">'JUDICIAL SERVICE COMMISION'!$A$1:$G$52</definedName>
    <definedName name="_xlnm.Print_Area" localSheetId="71">JUSTICE!$A$1:$H$63</definedName>
    <definedName name="_xlnm.Print_Area" localSheetId="27">'kano park'!$A$1:$G$54</definedName>
    <definedName name="_xlnm.Print_Area" localSheetId="60">KICOE!$A$1:$H$51</definedName>
    <definedName name="_xlnm.Print_Area" localSheetId="35">LANDS!$A$1:$G$55</definedName>
    <definedName name="_xlnm.Print_Area" localSheetId="11">LGPB!$A$1:$G$56</definedName>
    <definedName name="_xlnm.Print_Area" localSheetId="10">LGSC!$A$1:$G$45</definedName>
    <definedName name="_xlnm.Print_Area" localSheetId="53">'MASS EDU'!$A$1:$H$56</definedName>
    <definedName name="_xlnm.Print_Area" localSheetId="12">MHIC!$A$1:$G$58</definedName>
    <definedName name="_xlnm.Print_Area" localSheetId="31">MIH!$A$1:$G$45</definedName>
    <definedName name="_xlnm.Print_Area" localSheetId="68">'MLG&amp;EA'!$A$1:$H$52</definedName>
    <definedName name="_xlnm.Print_Area" localSheetId="32">MOF!$A$1:$G$50</definedName>
    <definedName name="_xlnm.Print_Area" localSheetId="66">MOGOCOLIS!$A$1:$H$53</definedName>
    <definedName name="_xlnm.Print_Area" localSheetId="57">MOHE!$A$1:$H$47</definedName>
    <definedName name="_xlnm.Print_Area" localSheetId="69">'MORA&amp;SE'!$A$1:$H$51</definedName>
    <definedName name="_xlnm.Print_Area" localSheetId="41">'MPA&amp;YE'!$A$1:$H$58</definedName>
    <definedName name="_xlnm.Print_Area" localSheetId="25">'NEITAL SHOES'!$A$1:$G$50</definedName>
    <definedName name="_xlnm.Print_Area" localSheetId="54">NOMADIC!$A$1:$H$55</definedName>
    <definedName name="_xlnm.Print_Area" localSheetId="70">'PILGRIMS(end of Social) '!$A$1:$H$53</definedName>
    <definedName name="_xlnm.Print_Area" localSheetId="50">'pr. HEALTH care '!$A$1:$H$54</definedName>
    <definedName name="_xlnm.Print_Area" localSheetId="63">RAMAT!$A$1:$H$62</definedName>
    <definedName name="_xlnm.Print_Area" localSheetId="20">RRR!$A$1:$G$65</definedName>
    <definedName name="_xlnm.Print_Area" localSheetId="38">'RURAL WATER'!$A$1:$G$52</definedName>
    <definedName name="_xlnm.Print_Area" localSheetId="3">SEMA!$A$1:$G$34</definedName>
    <definedName name="_xlnm.Print_Area" localSheetId="73">'SHARIA COURT'!$A$1:$G$52</definedName>
    <definedName name="_xlnm.Print_Area" localSheetId="67">SHIS!$A$1:$H$47</definedName>
    <definedName name="_xlnm.Print_Area" localSheetId="45">SPORTS!$A$1:$H$51</definedName>
    <definedName name="_xlnm.Print_Area" localSheetId="2">SSG!$A$1:$G$38</definedName>
    <definedName name="_xlnm.Print_Area" localSheetId="55">SUBEB!$A$1:$G$60</definedName>
    <definedName name="_xlnm.Print_Area" localSheetId="23">'TRADE INV'!$A$1:$G$58</definedName>
    <definedName name="_xlnm.Print_Area" localSheetId="0">'T-SUM BY SEC'!$A$1:$G$19</definedName>
    <definedName name="_xlnm.Print_Area" localSheetId="61">UIIECEST!$A$1:$G$56</definedName>
    <definedName name="_xlnm.Print_Area" localSheetId="59">UNIV!$A$1:$H$61</definedName>
    <definedName name="_xlnm.Print_Area" localSheetId="36">'URBAN PL'!$A$1:$G$55</definedName>
    <definedName name="_xlnm.Print_Area" localSheetId="37">WATER!$A$1:$G$53</definedName>
    <definedName name="_xlnm.Print_Area" localSheetId="26">'WIRE&amp; NAIL'!$A$1:$G$49</definedName>
    <definedName name="_xlnm.Print_Area" localSheetId="44">WOMEN!$A$1:$H$54</definedName>
    <definedName name="_xlnm.Print_Area" localSheetId="19">WORKS!$A$1:$G$69</definedName>
  </definedNames>
  <calcPr calcId="124519"/>
</workbook>
</file>

<file path=xl/calcChain.xml><?xml version="1.0" encoding="utf-8"?>
<calcChain xmlns="http://schemas.openxmlformats.org/spreadsheetml/2006/main">
  <c r="C19" i="260"/>
  <c r="D17" i="9"/>
  <c r="E17" s="1"/>
  <c r="D16"/>
  <c r="E16" s="1"/>
  <c r="D34" i="271" l="1"/>
  <c r="E34" s="1"/>
  <c r="D32"/>
  <c r="E32" s="1"/>
  <c r="D29"/>
  <c r="E29" s="1"/>
  <c r="D17"/>
  <c r="E17" s="1"/>
  <c r="E15"/>
  <c r="D15"/>
  <c r="F8" i="2"/>
  <c r="F11"/>
  <c r="F12"/>
  <c r="F27"/>
  <c r="F33"/>
  <c r="F35"/>
  <c r="F36"/>
  <c r="D36"/>
  <c r="E36" s="1"/>
  <c r="D35"/>
  <c r="E35" s="1"/>
  <c r="D33"/>
  <c r="E33" s="1"/>
  <c r="D27"/>
  <c r="E27" s="1"/>
  <c r="D20"/>
  <c r="E20" s="1"/>
  <c r="D19"/>
  <c r="E19" s="1"/>
  <c r="D15"/>
  <c r="E15" s="1"/>
  <c r="D12"/>
  <c r="E12" s="1"/>
  <c r="D11"/>
  <c r="E11" s="1"/>
  <c r="E8"/>
  <c r="D8"/>
  <c r="F29" i="1"/>
  <c r="F30"/>
  <c r="F31" s="1"/>
  <c r="D31"/>
  <c r="E31" s="1"/>
  <c r="D30"/>
  <c r="E30" s="1"/>
  <c r="D29"/>
  <c r="E29" s="1"/>
  <c r="F19"/>
  <c r="F20"/>
  <c r="F27" s="1"/>
  <c r="F21"/>
  <c r="F22"/>
  <c r="F23"/>
  <c r="F24"/>
  <c r="F25"/>
  <c r="F26"/>
  <c r="D27"/>
  <c r="E27" s="1"/>
  <c r="D24"/>
  <c r="E24" s="1"/>
  <c r="D21"/>
  <c r="E21" s="1"/>
  <c r="F8"/>
  <c r="F9"/>
  <c r="F10"/>
  <c r="F11"/>
  <c r="F12"/>
  <c r="F13"/>
  <c r="F14"/>
  <c r="F15"/>
  <c r="F16"/>
  <c r="F17"/>
  <c r="D17"/>
  <c r="E17" s="1"/>
  <c r="D16"/>
  <c r="E16" s="1"/>
  <c r="D15"/>
  <c r="E15" s="1"/>
  <c r="D10"/>
  <c r="E10" s="1"/>
  <c r="E8"/>
  <c r="D8"/>
  <c r="F10" i="260"/>
  <c r="F13"/>
  <c r="F16"/>
  <c r="D10"/>
  <c r="E10" s="1"/>
  <c r="D13"/>
  <c r="E13" s="1"/>
  <c r="D16"/>
  <c r="E16" s="1"/>
  <c r="G20" i="31"/>
  <c r="F20"/>
  <c r="E20"/>
  <c r="C12" i="2"/>
  <c r="C17"/>
  <c r="D17" s="1"/>
  <c r="C36"/>
  <c r="C38"/>
  <c r="F24" i="17"/>
  <c r="D24"/>
  <c r="E24" s="1"/>
  <c r="F23"/>
  <c r="D23"/>
  <c r="E23"/>
  <c r="F24" i="15"/>
  <c r="D24"/>
  <c r="E24"/>
  <c r="F23"/>
  <c r="D23"/>
  <c r="E23" s="1"/>
  <c r="F20" i="2" l="1"/>
  <c r="F19"/>
  <c r="E17"/>
  <c r="F17" s="1"/>
  <c r="D38"/>
  <c r="F15"/>
  <c r="C15" i="257"/>
  <c r="E38" i="2" l="1"/>
  <c r="F38" s="1"/>
  <c r="D9" i="257"/>
  <c r="E9" s="1"/>
  <c r="D59" i="37"/>
  <c r="F57"/>
  <c r="E57"/>
  <c r="G56" i="53"/>
  <c r="E56"/>
  <c r="F56" s="1"/>
  <c r="F9" i="257" l="1"/>
  <c r="J54" i="285"/>
  <c r="J53"/>
  <c r="J52"/>
  <c r="D52"/>
  <c r="C52"/>
  <c r="C54" s="1"/>
  <c r="J51"/>
  <c r="J50"/>
  <c r="J49"/>
  <c r="J48"/>
  <c r="J47"/>
  <c r="J46"/>
  <c r="J45"/>
  <c r="J44"/>
  <c r="E44"/>
  <c r="J43"/>
  <c r="F43"/>
  <c r="E43"/>
  <c r="G43" s="1"/>
  <c r="J42"/>
  <c r="F42"/>
  <c r="E42"/>
  <c r="G42" s="1"/>
  <c r="J41"/>
  <c r="F41"/>
  <c r="E41"/>
  <c r="J40"/>
  <c r="F40"/>
  <c r="E40"/>
  <c r="G40" s="1"/>
  <c r="J39"/>
  <c r="F39"/>
  <c r="E39"/>
  <c r="J38"/>
  <c r="J37"/>
  <c r="J36"/>
  <c r="J35"/>
  <c r="J34"/>
  <c r="J33"/>
  <c r="J32"/>
  <c r="J31"/>
  <c r="J30"/>
  <c r="D30"/>
  <c r="C30"/>
  <c r="J29"/>
  <c r="J28"/>
  <c r="J27"/>
  <c r="L26"/>
  <c r="J26"/>
  <c r="E30"/>
  <c r="J25"/>
  <c r="J24"/>
  <c r="J23"/>
  <c r="J22"/>
  <c r="D22"/>
  <c r="C22"/>
  <c r="J21"/>
  <c r="J20"/>
  <c r="J19"/>
  <c r="J18"/>
  <c r="J17"/>
  <c r="J16"/>
  <c r="J15"/>
  <c r="J14"/>
  <c r="J13"/>
  <c r="D13"/>
  <c r="C13"/>
  <c r="J12"/>
  <c r="J11"/>
  <c r="J10"/>
  <c r="E10"/>
  <c r="E13" s="1"/>
  <c r="J54" i="284"/>
  <c r="J53"/>
  <c r="J52"/>
  <c r="D52"/>
  <c r="C52"/>
  <c r="J51"/>
  <c r="J50"/>
  <c r="J49"/>
  <c r="J48"/>
  <c r="J47"/>
  <c r="J46"/>
  <c r="J45"/>
  <c r="J44"/>
  <c r="J43"/>
  <c r="J42"/>
  <c r="E42"/>
  <c r="F42" s="1"/>
  <c r="G42" s="1"/>
  <c r="J41"/>
  <c r="E41"/>
  <c r="J40"/>
  <c r="E40"/>
  <c r="F40" s="1"/>
  <c r="J39"/>
  <c r="E39"/>
  <c r="E52" s="1"/>
  <c r="J38"/>
  <c r="J37"/>
  <c r="J36"/>
  <c r="J35"/>
  <c r="J34"/>
  <c r="J33"/>
  <c r="J32"/>
  <c r="J31"/>
  <c r="J30"/>
  <c r="D30"/>
  <c r="C30"/>
  <c r="J29"/>
  <c r="J28"/>
  <c r="J27"/>
  <c r="L26"/>
  <c r="J26"/>
  <c r="E30"/>
  <c r="J25"/>
  <c r="J24"/>
  <c r="J23"/>
  <c r="J22"/>
  <c r="D22"/>
  <c r="C22"/>
  <c r="J21"/>
  <c r="J20"/>
  <c r="J19"/>
  <c r="J18"/>
  <c r="J17"/>
  <c r="J16"/>
  <c r="J15"/>
  <c r="J14"/>
  <c r="J13"/>
  <c r="D13"/>
  <c r="C13"/>
  <c r="J12"/>
  <c r="J11"/>
  <c r="J10"/>
  <c r="E10"/>
  <c r="F10" s="1"/>
  <c r="F13" s="1"/>
  <c r="D9" i="22"/>
  <c r="E9" s="1"/>
  <c r="D35" i="281"/>
  <c r="D28"/>
  <c r="E17"/>
  <c r="F17" s="1"/>
  <c r="E11"/>
  <c r="F11" s="1"/>
  <c r="G11" s="1"/>
  <c r="D9" i="5"/>
  <c r="E9" s="1"/>
  <c r="G41" i="285" l="1"/>
  <c r="G39"/>
  <c r="D54"/>
  <c r="G22"/>
  <c r="F9" i="5"/>
  <c r="F9" i="22"/>
  <c r="F10" i="285"/>
  <c r="F13" s="1"/>
  <c r="F22"/>
  <c r="E22"/>
  <c r="F30"/>
  <c r="F44"/>
  <c r="F52" s="1"/>
  <c r="E52"/>
  <c r="C54" i="284"/>
  <c r="D54"/>
  <c r="G30" i="285"/>
  <c r="G10" i="284"/>
  <c r="G13" s="1"/>
  <c r="E13"/>
  <c r="G40"/>
  <c r="F22"/>
  <c r="E22"/>
  <c r="E54" s="1"/>
  <c r="F30"/>
  <c r="F39"/>
  <c r="G39" s="1"/>
  <c r="F41"/>
  <c r="G41" s="1"/>
  <c r="G30"/>
  <c r="G17" i="281"/>
  <c r="F54" i="285" l="1"/>
  <c r="G44"/>
  <c r="G52" s="1"/>
  <c r="G10"/>
  <c r="G13" s="1"/>
  <c r="E54"/>
  <c r="G52" i="284"/>
  <c r="G22"/>
  <c r="F52"/>
  <c r="F54" s="1"/>
  <c r="D32" i="277"/>
  <c r="E32" s="1"/>
  <c r="D31"/>
  <c r="E31" s="1"/>
  <c r="D12"/>
  <c r="D17" s="1"/>
  <c r="C17"/>
  <c r="C34"/>
  <c r="C49" s="1"/>
  <c r="D30" i="278"/>
  <c r="E30" s="1"/>
  <c r="E33" s="1"/>
  <c r="D20"/>
  <c r="E20" s="1"/>
  <c r="E25" s="1"/>
  <c r="D12"/>
  <c r="E12" s="1"/>
  <c r="E17" s="1"/>
  <c r="C25"/>
  <c r="C33"/>
  <c r="D31" i="279"/>
  <c r="E31" s="1"/>
  <c r="D29"/>
  <c r="E29" s="1"/>
  <c r="D20"/>
  <c r="E20" s="1"/>
  <c r="D19"/>
  <c r="E19" s="1"/>
  <c r="E26" s="1"/>
  <c r="D9"/>
  <c r="D10"/>
  <c r="D8"/>
  <c r="E8" s="1"/>
  <c r="C26"/>
  <c r="C37"/>
  <c r="C51" s="1"/>
  <c r="C16"/>
  <c r="D29" i="280"/>
  <c r="E29" s="1"/>
  <c r="E37" s="1"/>
  <c r="D19"/>
  <c r="E19" s="1"/>
  <c r="E26" s="1"/>
  <c r="D10"/>
  <c r="D11"/>
  <c r="E11" s="1"/>
  <c r="D13"/>
  <c r="D8"/>
  <c r="E8" s="1"/>
  <c r="F8" s="1"/>
  <c r="C37"/>
  <c r="C51" s="1"/>
  <c r="C26"/>
  <c r="C16"/>
  <c r="F29" l="1"/>
  <c r="F37" s="1"/>
  <c r="E37" i="279"/>
  <c r="F19"/>
  <c r="D25" i="278"/>
  <c r="E34" i="277"/>
  <c r="F32"/>
  <c r="G54" i="285"/>
  <c r="D16" i="280"/>
  <c r="D37"/>
  <c r="F8" i="279"/>
  <c r="F29"/>
  <c r="F12" i="278"/>
  <c r="F17" s="1"/>
  <c r="D17"/>
  <c r="F10" i="279"/>
  <c r="E48" i="278"/>
  <c r="F11" i="280"/>
  <c r="F19"/>
  <c r="F26" s="1"/>
  <c r="D16" i="279"/>
  <c r="D26"/>
  <c r="E13" i="280"/>
  <c r="F13" s="1"/>
  <c r="E10"/>
  <c r="E16"/>
  <c r="E51" s="1"/>
  <c r="F10"/>
  <c r="D26"/>
  <c r="D51" s="1"/>
  <c r="E10" i="279"/>
  <c r="E9"/>
  <c r="E16" s="1"/>
  <c r="E51" s="1"/>
  <c r="F31"/>
  <c r="F37" s="1"/>
  <c r="F20"/>
  <c r="F26" s="1"/>
  <c r="D37"/>
  <c r="F30" i="278"/>
  <c r="F33" s="1"/>
  <c r="F48" s="1"/>
  <c r="F20"/>
  <c r="F25" s="1"/>
  <c r="E12" i="277"/>
  <c r="E17" s="1"/>
  <c r="E49" s="1"/>
  <c r="D34"/>
  <c r="D49" s="1"/>
  <c r="F31"/>
  <c r="F34" s="1"/>
  <c r="F49" s="1"/>
  <c r="G54" i="284"/>
  <c r="D33" i="278"/>
  <c r="D48" s="1"/>
  <c r="F30" i="266"/>
  <c r="D31"/>
  <c r="E31" s="1"/>
  <c r="D29"/>
  <c r="E29" s="1"/>
  <c r="D20"/>
  <c r="E20" s="1"/>
  <c r="D19"/>
  <c r="E19" s="1"/>
  <c r="D14"/>
  <c r="E14" s="1"/>
  <c r="D13"/>
  <c r="E13" s="1"/>
  <c r="D8"/>
  <c r="C26" i="49"/>
  <c r="E17" i="43"/>
  <c r="G20" i="42"/>
  <c r="G21"/>
  <c r="E32"/>
  <c r="F32" s="1"/>
  <c r="E31"/>
  <c r="F31" s="1"/>
  <c r="E22"/>
  <c r="F22" s="1"/>
  <c r="E19"/>
  <c r="F19" s="1"/>
  <c r="F26" s="1"/>
  <c r="E14"/>
  <c r="F14" s="1"/>
  <c r="E10"/>
  <c r="F10" s="1"/>
  <c r="E9"/>
  <c r="F9" s="1"/>
  <c r="F16" s="1"/>
  <c r="E44" i="275"/>
  <c r="F44" s="1"/>
  <c r="F45" s="1"/>
  <c r="E31"/>
  <c r="F31" s="1"/>
  <c r="E25"/>
  <c r="F25" s="1"/>
  <c r="F32" s="1"/>
  <c r="E24"/>
  <c r="F24" s="1"/>
  <c r="E13"/>
  <c r="F13" s="1"/>
  <c r="E9"/>
  <c r="E59" i="53"/>
  <c r="G24"/>
  <c r="G15"/>
  <c r="E57"/>
  <c r="F57" s="1"/>
  <c r="F59" s="1"/>
  <c r="E35"/>
  <c r="F35" s="1"/>
  <c r="F46" s="1"/>
  <c r="E25"/>
  <c r="F25" s="1"/>
  <c r="E23"/>
  <c r="F23" s="1"/>
  <c r="F29" s="1"/>
  <c r="E15"/>
  <c r="F15" s="1"/>
  <c r="F10"/>
  <c r="F20" s="1"/>
  <c r="E10"/>
  <c r="E44" i="283"/>
  <c r="F44" s="1"/>
  <c r="E42"/>
  <c r="F42" s="1"/>
  <c r="F49" s="1"/>
  <c r="E30"/>
  <c r="F30" s="1"/>
  <c r="F32" s="1"/>
  <c r="E16"/>
  <c r="F16" s="1"/>
  <c r="F26" s="1"/>
  <c r="E9"/>
  <c r="F9" s="1"/>
  <c r="F12" s="1"/>
  <c r="F47" i="48"/>
  <c r="G17"/>
  <c r="G20"/>
  <c r="G21"/>
  <c r="E44"/>
  <c r="F44" s="1"/>
  <c r="E22"/>
  <c r="F22" s="1"/>
  <c r="E19"/>
  <c r="F19" s="1"/>
  <c r="E18"/>
  <c r="F18" s="1"/>
  <c r="F26" s="1"/>
  <c r="E16"/>
  <c r="F16" s="1"/>
  <c r="F10"/>
  <c r="F12" s="1"/>
  <c r="E10"/>
  <c r="G22" i="50"/>
  <c r="G23"/>
  <c r="E24"/>
  <c r="F24" s="1"/>
  <c r="E21"/>
  <c r="F21" s="1"/>
  <c r="E20"/>
  <c r="F20" s="1"/>
  <c r="E12"/>
  <c r="F9"/>
  <c r="G9" s="1"/>
  <c r="E9"/>
  <c r="D49" i="44"/>
  <c r="D36"/>
  <c r="E36"/>
  <c r="D37"/>
  <c r="E37"/>
  <c r="F37" s="1"/>
  <c r="D38"/>
  <c r="E38"/>
  <c r="D39"/>
  <c r="E39"/>
  <c r="F39" s="1"/>
  <c r="D40"/>
  <c r="E40"/>
  <c r="D41"/>
  <c r="E41"/>
  <c r="F41" s="1"/>
  <c r="D35"/>
  <c r="D24"/>
  <c r="E24" s="1"/>
  <c r="D25"/>
  <c r="E25" s="1"/>
  <c r="F25" s="1"/>
  <c r="D26"/>
  <c r="E26" s="1"/>
  <c r="D27"/>
  <c r="E27" s="1"/>
  <c r="F27" s="1"/>
  <c r="D28"/>
  <c r="E28" s="1"/>
  <c r="D29"/>
  <c r="E29" s="1"/>
  <c r="F29" s="1"/>
  <c r="D22"/>
  <c r="D18"/>
  <c r="D10"/>
  <c r="D11"/>
  <c r="D12"/>
  <c r="D13"/>
  <c r="D14"/>
  <c r="D15"/>
  <c r="D16"/>
  <c r="D17"/>
  <c r="E9"/>
  <c r="F9" s="1"/>
  <c r="D9"/>
  <c r="E20" i="41"/>
  <c r="E21"/>
  <c r="E22"/>
  <c r="E23"/>
  <c r="E24"/>
  <c r="E25"/>
  <c r="E28"/>
  <c r="E29"/>
  <c r="E30"/>
  <c r="E31"/>
  <c r="E32"/>
  <c r="E33"/>
  <c r="E34"/>
  <c r="E19"/>
  <c r="F19" s="1"/>
  <c r="E10"/>
  <c r="E19" i="40"/>
  <c r="E20"/>
  <c r="E21"/>
  <c r="E22"/>
  <c r="E23"/>
  <c r="E25"/>
  <c r="E26"/>
  <c r="E27"/>
  <c r="E18"/>
  <c r="F18" s="1"/>
  <c r="E11"/>
  <c r="D27" i="39"/>
  <c r="E27" s="1"/>
  <c r="D25"/>
  <c r="E25" s="1"/>
  <c r="D22"/>
  <c r="E22" s="1"/>
  <c r="D11"/>
  <c r="E11" s="1"/>
  <c r="D14"/>
  <c r="E14" s="1"/>
  <c r="F14" s="1"/>
  <c r="D10"/>
  <c r="D16" s="1"/>
  <c r="E25" i="38"/>
  <c r="E26"/>
  <c r="E27"/>
  <c r="F27" s="1"/>
  <c r="E28"/>
  <c r="E24"/>
  <c r="F24" s="1"/>
  <c r="E17"/>
  <c r="F17" s="1"/>
  <c r="E14"/>
  <c r="E34" i="37"/>
  <c r="F34" s="1"/>
  <c r="E33"/>
  <c r="F33" s="1"/>
  <c r="E32"/>
  <c r="F32" s="1"/>
  <c r="E27"/>
  <c r="F27" s="1"/>
  <c r="E23"/>
  <c r="F23" s="1"/>
  <c r="E22"/>
  <c r="F22" s="1"/>
  <c r="E15"/>
  <c r="F15" s="1"/>
  <c r="G15" s="1"/>
  <c r="E12"/>
  <c r="F12" s="1"/>
  <c r="E9"/>
  <c r="E19" i="36"/>
  <c r="F19" s="1"/>
  <c r="F23" s="1"/>
  <c r="E13"/>
  <c r="F13" s="1"/>
  <c r="E10"/>
  <c r="E16" s="1"/>
  <c r="D28" i="258"/>
  <c r="E28" s="1"/>
  <c r="D27"/>
  <c r="E27" s="1"/>
  <c r="E31" s="1"/>
  <c r="D12"/>
  <c r="E12" s="1"/>
  <c r="D9"/>
  <c r="F45" i="46"/>
  <c r="F48" s="1"/>
  <c r="D45"/>
  <c r="E45" s="1"/>
  <c r="E48" s="1"/>
  <c r="D30"/>
  <c r="E30" s="1"/>
  <c r="E33" s="1"/>
  <c r="D29"/>
  <c r="E29" s="1"/>
  <c r="D20"/>
  <c r="E20" s="1"/>
  <c r="E25" s="1"/>
  <c r="D11"/>
  <c r="E11"/>
  <c r="D12"/>
  <c r="E12"/>
  <c r="F12" s="1"/>
  <c r="D13"/>
  <c r="E13"/>
  <c r="D14"/>
  <c r="E14"/>
  <c r="F14" s="1"/>
  <c r="D9"/>
  <c r="D29" i="35"/>
  <c r="E29" s="1"/>
  <c r="F29" s="1"/>
  <c r="D28"/>
  <c r="E28" s="1"/>
  <c r="E31" s="1"/>
  <c r="D10"/>
  <c r="E10"/>
  <c r="D11"/>
  <c r="D12"/>
  <c r="D13"/>
  <c r="D14"/>
  <c r="D16"/>
  <c r="D17"/>
  <c r="D18"/>
  <c r="D19"/>
  <c r="D20"/>
  <c r="D9"/>
  <c r="D75" i="34"/>
  <c r="D76"/>
  <c r="D77"/>
  <c r="D78"/>
  <c r="D79"/>
  <c r="D80"/>
  <c r="D74"/>
  <c r="E74" s="1"/>
  <c r="F55"/>
  <c r="F56"/>
  <c r="D57"/>
  <c r="E57" s="1"/>
  <c r="E62" s="1"/>
  <c r="D54"/>
  <c r="E54" s="1"/>
  <c r="D30"/>
  <c r="D31"/>
  <c r="D32"/>
  <c r="D33"/>
  <c r="D34"/>
  <c r="D35"/>
  <c r="D37"/>
  <c r="D38"/>
  <c r="D39"/>
  <c r="D40"/>
  <c r="D41"/>
  <c r="D42"/>
  <c r="D43"/>
  <c r="D44"/>
  <c r="D46"/>
  <c r="D29"/>
  <c r="E29" s="1"/>
  <c r="D11"/>
  <c r="D12"/>
  <c r="E12" s="1"/>
  <c r="F12" s="1"/>
  <c r="D13"/>
  <c r="D14"/>
  <c r="E14" s="1"/>
  <c r="F14" s="1"/>
  <c r="D15"/>
  <c r="D16"/>
  <c r="E16" s="1"/>
  <c r="F16" s="1"/>
  <c r="D17"/>
  <c r="D18"/>
  <c r="D19"/>
  <c r="D20"/>
  <c r="D21"/>
  <c r="D22"/>
  <c r="D23"/>
  <c r="D24"/>
  <c r="D9"/>
  <c r="D26" s="1"/>
  <c r="E22" i="282"/>
  <c r="F22" s="1"/>
  <c r="F25" s="1"/>
  <c r="E13"/>
  <c r="E49" i="281"/>
  <c r="E50"/>
  <c r="E51"/>
  <c r="E52"/>
  <c r="E48"/>
  <c r="F48" s="1"/>
  <c r="E48" i="272"/>
  <c r="F48" s="1"/>
  <c r="E49"/>
  <c r="F49" s="1"/>
  <c r="G49" s="1"/>
  <c r="E50"/>
  <c r="F50" s="1"/>
  <c r="E51"/>
  <c r="F51" s="1"/>
  <c r="G51" s="1"/>
  <c r="E47"/>
  <c r="F47" s="1"/>
  <c r="E12"/>
  <c r="E16" s="1"/>
  <c r="E51" i="268"/>
  <c r="F51" s="1"/>
  <c r="E50"/>
  <c r="F50" s="1"/>
  <c r="E49"/>
  <c r="F49" s="1"/>
  <c r="E45"/>
  <c r="F45" s="1"/>
  <c r="E39"/>
  <c r="F39" s="1"/>
  <c r="E38"/>
  <c r="F38" s="1"/>
  <c r="E26"/>
  <c r="F26"/>
  <c r="G26" s="1"/>
  <c r="E27"/>
  <c r="F27"/>
  <c r="E29"/>
  <c r="F29"/>
  <c r="G29" s="1"/>
  <c r="E25"/>
  <c r="F25" s="1"/>
  <c r="E18"/>
  <c r="F18" s="1"/>
  <c r="F22" s="1"/>
  <c r="E14"/>
  <c r="F14" s="1"/>
  <c r="E10"/>
  <c r="E11"/>
  <c r="F11" s="1"/>
  <c r="G11" s="1"/>
  <c r="E9"/>
  <c r="F9" s="1"/>
  <c r="E40" i="33"/>
  <c r="F40" s="1"/>
  <c r="G40" s="1"/>
  <c r="E41"/>
  <c r="F41" s="1"/>
  <c r="E42"/>
  <c r="F42" s="1"/>
  <c r="G42" s="1"/>
  <c r="E43"/>
  <c r="F43" s="1"/>
  <c r="E44"/>
  <c r="F44" s="1"/>
  <c r="G44" s="1"/>
  <c r="E45"/>
  <c r="F45" s="1"/>
  <c r="E49"/>
  <c r="F49" s="1"/>
  <c r="G49" s="1"/>
  <c r="E39"/>
  <c r="F39" s="1"/>
  <c r="E26"/>
  <c r="F26" s="1"/>
  <c r="F30" s="1"/>
  <c r="E18"/>
  <c r="F18" s="1"/>
  <c r="F22" s="1"/>
  <c r="E10"/>
  <c r="E13" s="1"/>
  <c r="D41" i="270"/>
  <c r="E41" s="1"/>
  <c r="D42"/>
  <c r="E42" s="1"/>
  <c r="D43"/>
  <c r="E43" s="1"/>
  <c r="F43" s="1"/>
  <c r="D44"/>
  <c r="E44" s="1"/>
  <c r="D45"/>
  <c r="E45" s="1"/>
  <c r="F45" s="1"/>
  <c r="D46"/>
  <c r="E46" s="1"/>
  <c r="D47"/>
  <c r="E47" s="1"/>
  <c r="F47" s="1"/>
  <c r="D40"/>
  <c r="E40" s="1"/>
  <c r="D19"/>
  <c r="D24" s="1"/>
  <c r="E31" i="32"/>
  <c r="F31" s="1"/>
  <c r="F36" s="1"/>
  <c r="E19"/>
  <c r="F19" s="1"/>
  <c r="F25" s="1"/>
  <c r="E10"/>
  <c r="F10" s="1"/>
  <c r="F13" s="1"/>
  <c r="E49" i="31"/>
  <c r="F49" s="1"/>
  <c r="G49" s="1"/>
  <c r="E50"/>
  <c r="F50" s="1"/>
  <c r="E51"/>
  <c r="F51" s="1"/>
  <c r="G51" s="1"/>
  <c r="E48"/>
  <c r="F48" s="1"/>
  <c r="E36"/>
  <c r="F36" s="1"/>
  <c r="E37"/>
  <c r="E34"/>
  <c r="F34" s="1"/>
  <c r="E21"/>
  <c r="E22"/>
  <c r="F22" s="1"/>
  <c r="E24"/>
  <c r="E25"/>
  <c r="F25" s="1"/>
  <c r="E26"/>
  <c r="E27"/>
  <c r="F27" s="1"/>
  <c r="E28"/>
  <c r="E19"/>
  <c r="F19" s="1"/>
  <c r="E13"/>
  <c r="E10"/>
  <c r="F10" s="1"/>
  <c r="G10" s="1"/>
  <c r="E36" i="16"/>
  <c r="F36" s="1"/>
  <c r="F37" s="1"/>
  <c r="E28"/>
  <c r="F28" s="1"/>
  <c r="E29"/>
  <c r="F29" s="1"/>
  <c r="G29" s="1"/>
  <c r="E27"/>
  <c r="F27" s="1"/>
  <c r="E18"/>
  <c r="F18" s="1"/>
  <c r="F23" s="1"/>
  <c r="E9"/>
  <c r="F9" s="1"/>
  <c r="G9" s="1"/>
  <c r="E10"/>
  <c r="F10" s="1"/>
  <c r="E11"/>
  <c r="F11" s="1"/>
  <c r="G11" s="1"/>
  <c r="E8"/>
  <c r="E48" i="26"/>
  <c r="F48" s="1"/>
  <c r="F52" s="1"/>
  <c r="E40"/>
  <c r="F40" s="1"/>
  <c r="E35"/>
  <c r="F35" s="1"/>
  <c r="E36"/>
  <c r="E34"/>
  <c r="F34" s="1"/>
  <c r="E17"/>
  <c r="E18"/>
  <c r="F18" s="1"/>
  <c r="E20"/>
  <c r="E16"/>
  <c r="F16" s="1"/>
  <c r="E10"/>
  <c r="E13" s="1"/>
  <c r="E55" i="25"/>
  <c r="F55" s="1"/>
  <c r="E54"/>
  <c r="F54" s="1"/>
  <c r="E51"/>
  <c r="F51" s="1"/>
  <c r="E49"/>
  <c r="F49" s="1"/>
  <c r="E48"/>
  <c r="F48" s="1"/>
  <c r="E46"/>
  <c r="F46" s="1"/>
  <c r="E33"/>
  <c r="F33" s="1"/>
  <c r="E32"/>
  <c r="F32" s="1"/>
  <c r="E25"/>
  <c r="F25" s="1"/>
  <c r="E20"/>
  <c r="F20" s="1"/>
  <c r="G20" s="1"/>
  <c r="E19"/>
  <c r="F19" s="1"/>
  <c r="E11"/>
  <c r="F11" s="1"/>
  <c r="G11" s="1"/>
  <c r="E12"/>
  <c r="F12" s="1"/>
  <c r="G12" s="1"/>
  <c r="E9"/>
  <c r="E16" s="1"/>
  <c r="G10"/>
  <c r="C37" i="6"/>
  <c r="E28" i="30"/>
  <c r="F28" s="1"/>
  <c r="G28" s="1"/>
  <c r="E48" i="47"/>
  <c r="F48" s="1"/>
  <c r="E49"/>
  <c r="F49" s="1"/>
  <c r="G49" s="1"/>
  <c r="E43"/>
  <c r="F43" s="1"/>
  <c r="E29"/>
  <c r="F29" s="1"/>
  <c r="F32" s="1"/>
  <c r="E21"/>
  <c r="F21" s="1"/>
  <c r="E20"/>
  <c r="F20" s="1"/>
  <c r="E16"/>
  <c r="F16" s="1"/>
  <c r="E11"/>
  <c r="F11" s="1"/>
  <c r="F12" s="1"/>
  <c r="F30" i="16" l="1"/>
  <c r="G27"/>
  <c r="E37"/>
  <c r="F52" i="272"/>
  <c r="F10" i="35"/>
  <c r="F13" i="46"/>
  <c r="F11"/>
  <c r="F27" i="258"/>
  <c r="F10" i="36"/>
  <c r="G10" s="1"/>
  <c r="E32" i="39"/>
  <c r="E17" i="50"/>
  <c r="G10" i="48"/>
  <c r="G12" s="1"/>
  <c r="G16"/>
  <c r="G44"/>
  <c r="G47" s="1"/>
  <c r="E26" i="283"/>
  <c r="G10" i="53"/>
  <c r="G20" s="1"/>
  <c r="G24" i="275"/>
  <c r="F37" i="42"/>
  <c r="G19"/>
  <c r="E26" i="266"/>
  <c r="E51" s="1"/>
  <c r="E37"/>
  <c r="F14"/>
  <c r="G10" i="16"/>
  <c r="G28"/>
  <c r="E24" i="3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5"/>
  <c r="F15" s="1"/>
  <c r="E13"/>
  <c r="F13" s="1"/>
  <c r="E11"/>
  <c r="F11" s="1"/>
  <c r="E20" i="35"/>
  <c r="F20" s="1"/>
  <c r="E19"/>
  <c r="F19" s="1"/>
  <c r="E18"/>
  <c r="F18" s="1"/>
  <c r="E17"/>
  <c r="F17" s="1"/>
  <c r="E16"/>
  <c r="F16" s="1"/>
  <c r="E14"/>
  <c r="F14" s="1"/>
  <c r="E13"/>
  <c r="F13" s="1"/>
  <c r="E12"/>
  <c r="F12" s="1"/>
  <c r="E11"/>
  <c r="F11" s="1"/>
  <c r="D48" i="46"/>
  <c r="E9" i="258"/>
  <c r="E18" s="1"/>
  <c r="E54" s="1"/>
  <c r="F12"/>
  <c r="G9" i="283"/>
  <c r="G12" s="1"/>
  <c r="E12"/>
  <c r="G42"/>
  <c r="G9" i="42"/>
  <c r="G10"/>
  <c r="F20" i="266"/>
  <c r="F41" i="34"/>
  <c r="F31" i="258"/>
  <c r="F52" i="42"/>
  <c r="E48" i="270"/>
  <c r="F75" i="34"/>
  <c r="G34" i="41"/>
  <c r="G24"/>
  <c r="F50" i="48"/>
  <c r="F52" i="283"/>
  <c r="F16" i="280"/>
  <c r="F39" i="34"/>
  <c r="G21" i="40"/>
  <c r="F51" i="280"/>
  <c r="F23" i="47"/>
  <c r="G51" i="25"/>
  <c r="F8" i="16"/>
  <c r="G8" s="1"/>
  <c r="G18"/>
  <c r="G23" s="1"/>
  <c r="E23"/>
  <c r="E30"/>
  <c r="G36"/>
  <c r="G37" s="1"/>
  <c r="E19" i="270"/>
  <c r="E24" s="1"/>
  <c r="F12" i="272"/>
  <c r="F16" s="1"/>
  <c r="G47"/>
  <c r="G22" i="282"/>
  <c r="G25" s="1"/>
  <c r="E9" i="34"/>
  <c r="E26" s="1"/>
  <c r="E46"/>
  <c r="F46" s="1"/>
  <c r="E44"/>
  <c r="F44" s="1"/>
  <c r="E43"/>
  <c r="F43" s="1"/>
  <c r="E42"/>
  <c r="F42" s="1"/>
  <c r="E41"/>
  <c r="E40"/>
  <c r="F40" s="1"/>
  <c r="E39"/>
  <c r="E38"/>
  <c r="F38" s="1"/>
  <c r="E37"/>
  <c r="F37" s="1"/>
  <c r="E35"/>
  <c r="F35" s="1"/>
  <c r="E34"/>
  <c r="F34" s="1"/>
  <c r="E33"/>
  <c r="F33" s="1"/>
  <c r="E32"/>
  <c r="F32" s="1"/>
  <c r="E31"/>
  <c r="F31" s="1"/>
  <c r="E30"/>
  <c r="F30" s="1"/>
  <c r="D62"/>
  <c r="F54"/>
  <c r="E80"/>
  <c r="F80" s="1"/>
  <c r="E79"/>
  <c r="F79" s="1"/>
  <c r="E78"/>
  <c r="F78" s="1"/>
  <c r="E77"/>
  <c r="F77" s="1"/>
  <c r="E76"/>
  <c r="F76" s="1"/>
  <c r="E75"/>
  <c r="F74"/>
  <c r="E9" i="35"/>
  <c r="D22"/>
  <c r="D31"/>
  <c r="F28"/>
  <c r="F31" s="1"/>
  <c r="E9" i="46"/>
  <c r="E17" s="1"/>
  <c r="E51" s="1"/>
  <c r="D17"/>
  <c r="F20"/>
  <c r="F25" s="1"/>
  <c r="F29"/>
  <c r="D33"/>
  <c r="D18" i="258"/>
  <c r="F28"/>
  <c r="F16" i="36"/>
  <c r="F46" s="1"/>
  <c r="G13"/>
  <c r="G16" s="1"/>
  <c r="E23"/>
  <c r="E46" s="1"/>
  <c r="G32" i="37"/>
  <c r="F11" i="39"/>
  <c r="F25"/>
  <c r="F11" i="40"/>
  <c r="F14" s="1"/>
  <c r="E14"/>
  <c r="F27"/>
  <c r="G27" s="1"/>
  <c r="F26"/>
  <c r="G26" s="1"/>
  <c r="F25"/>
  <c r="G25" s="1"/>
  <c r="F23"/>
  <c r="G23" s="1"/>
  <c r="F22"/>
  <c r="G22" s="1"/>
  <c r="F21"/>
  <c r="F20"/>
  <c r="F32" s="1"/>
  <c r="F55" s="1"/>
  <c r="F19"/>
  <c r="G19" s="1"/>
  <c r="G18"/>
  <c r="F10" i="41"/>
  <c r="F15" s="1"/>
  <c r="E15"/>
  <c r="F34"/>
  <c r="F33"/>
  <c r="G33" s="1"/>
  <c r="F32"/>
  <c r="G32" s="1"/>
  <c r="F31"/>
  <c r="G31" s="1"/>
  <c r="F30"/>
  <c r="G30" s="1"/>
  <c r="F29"/>
  <c r="G29" s="1"/>
  <c r="F28"/>
  <c r="G28" s="1"/>
  <c r="F25"/>
  <c r="G25" s="1"/>
  <c r="F24"/>
  <c r="F23"/>
  <c r="G23" s="1"/>
  <c r="F22"/>
  <c r="G22" s="1"/>
  <c r="F21"/>
  <c r="F39" s="1"/>
  <c r="F61" s="1"/>
  <c r="F20"/>
  <c r="G20" s="1"/>
  <c r="F12" i="50"/>
  <c r="F17" s="1"/>
  <c r="G21"/>
  <c r="E12" i="48"/>
  <c r="E26"/>
  <c r="G19"/>
  <c r="E47"/>
  <c r="G16" i="283"/>
  <c r="G26" s="1"/>
  <c r="G30"/>
  <c r="G32" s="1"/>
  <c r="G44"/>
  <c r="E20" i="53"/>
  <c r="G25"/>
  <c r="G23"/>
  <c r="G35"/>
  <c r="G46" s="1"/>
  <c r="G57"/>
  <c r="G59" s="1"/>
  <c r="G31" i="275"/>
  <c r="G14" i="42"/>
  <c r="G16" s="1"/>
  <c r="G22"/>
  <c r="G26" s="1"/>
  <c r="E37"/>
  <c r="G31"/>
  <c r="F17" i="43"/>
  <c r="F22" s="1"/>
  <c r="F46" s="1"/>
  <c r="E22"/>
  <c r="E46" s="1"/>
  <c r="E8" i="266"/>
  <c r="E16" s="1"/>
  <c r="D16"/>
  <c r="F13"/>
  <c r="D26"/>
  <c r="F19"/>
  <c r="F26" s="1"/>
  <c r="F31"/>
  <c r="F29"/>
  <c r="D51" i="279"/>
  <c r="F9"/>
  <c r="F16" s="1"/>
  <c r="F51" s="1"/>
  <c r="F46" i="270"/>
  <c r="F44"/>
  <c r="F42"/>
  <c r="G50" i="272"/>
  <c r="G48"/>
  <c r="F29" i="34"/>
  <c r="D49"/>
  <c r="F57"/>
  <c r="F62" s="1"/>
  <c r="D81"/>
  <c r="D25" i="46"/>
  <c r="F30"/>
  <c r="D31" i="258"/>
  <c r="G19" i="36"/>
  <c r="G23" s="1"/>
  <c r="E32" i="40"/>
  <c r="E55" s="1"/>
  <c r="E39" i="41"/>
  <c r="G19"/>
  <c r="F25" i="50"/>
  <c r="G20"/>
  <c r="G22" i="48"/>
  <c r="G18"/>
  <c r="G26" s="1"/>
  <c r="G50" s="1"/>
  <c r="E32" i="283"/>
  <c r="E49"/>
  <c r="E29" i="53"/>
  <c r="E46"/>
  <c r="E16" i="42"/>
  <c r="E26"/>
  <c r="G32"/>
  <c r="D37" i="266"/>
  <c r="E25" i="50"/>
  <c r="E51" s="1"/>
  <c r="G24"/>
  <c r="G25" s="1"/>
  <c r="F9" i="275"/>
  <c r="F20" s="1"/>
  <c r="F61" s="1"/>
  <c r="G13"/>
  <c r="E32"/>
  <c r="G25"/>
  <c r="G32" s="1"/>
  <c r="E45"/>
  <c r="E20"/>
  <c r="G44"/>
  <c r="G45" s="1"/>
  <c r="D19" i="44"/>
  <c r="F40"/>
  <c r="F38"/>
  <c r="F36"/>
  <c r="F28"/>
  <c r="F26"/>
  <c r="F24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18"/>
  <c r="F18" s="1"/>
  <c r="E22"/>
  <c r="E32" s="1"/>
  <c r="D32"/>
  <c r="E35"/>
  <c r="E43" s="1"/>
  <c r="D43"/>
  <c r="E49"/>
  <c r="E50" s="1"/>
  <c r="D50"/>
  <c r="D57" s="1"/>
  <c r="D32" i="39"/>
  <c r="D55" s="1"/>
  <c r="E10"/>
  <c r="E16" s="1"/>
  <c r="E55" s="1"/>
  <c r="F27"/>
  <c r="F22"/>
  <c r="G27" i="38"/>
  <c r="F14"/>
  <c r="F21" s="1"/>
  <c r="G17"/>
  <c r="F28"/>
  <c r="G28" s="1"/>
  <c r="F26"/>
  <c r="G26" s="1"/>
  <c r="F25"/>
  <c r="G24"/>
  <c r="E33"/>
  <c r="E21"/>
  <c r="E19" i="37"/>
  <c r="G34"/>
  <c r="G23"/>
  <c r="F9"/>
  <c r="F19" s="1"/>
  <c r="G12"/>
  <c r="G33"/>
  <c r="G27"/>
  <c r="G22"/>
  <c r="G39" s="1"/>
  <c r="E16" i="282"/>
  <c r="F13"/>
  <c r="F16" s="1"/>
  <c r="E25"/>
  <c r="E55" s="1"/>
  <c r="F55"/>
  <c r="F55" i="272"/>
  <c r="G52"/>
  <c r="G55" s="1"/>
  <c r="G12"/>
  <c r="G16" s="1"/>
  <c r="E52"/>
  <c r="E55" s="1"/>
  <c r="G45" i="268"/>
  <c r="F40"/>
  <c r="F52"/>
  <c r="F10"/>
  <c r="F15" s="1"/>
  <c r="G27"/>
  <c r="G50"/>
  <c r="G9"/>
  <c r="E15"/>
  <c r="F32"/>
  <c r="G39"/>
  <c r="G14"/>
  <c r="G18"/>
  <c r="G22" s="1"/>
  <c r="E22"/>
  <c r="E32"/>
  <c r="G25"/>
  <c r="G32" s="1"/>
  <c r="G38"/>
  <c r="G40" s="1"/>
  <c r="E40"/>
  <c r="G51"/>
  <c r="G52" s="1"/>
  <c r="G49"/>
  <c r="E52"/>
  <c r="F10" i="33"/>
  <c r="F13" s="1"/>
  <c r="G18"/>
  <c r="G22" s="1"/>
  <c r="G45"/>
  <c r="G43"/>
  <c r="G41"/>
  <c r="F52"/>
  <c r="G10"/>
  <c r="G13" s="1"/>
  <c r="E22"/>
  <c r="G26"/>
  <c r="G30" s="1"/>
  <c r="E30"/>
  <c r="E52"/>
  <c r="G39"/>
  <c r="E51" i="270"/>
  <c r="F41"/>
  <c r="F19"/>
  <c r="F24" s="1"/>
  <c r="F40"/>
  <c r="F48" s="1"/>
  <c r="D48"/>
  <c r="D51" s="1"/>
  <c r="G31" i="32"/>
  <c r="G36" s="1"/>
  <c r="F51"/>
  <c r="G10"/>
  <c r="G13" s="1"/>
  <c r="E13"/>
  <c r="E25"/>
  <c r="G19"/>
  <c r="G25" s="1"/>
  <c r="E36"/>
  <c r="G50" i="31"/>
  <c r="E16"/>
  <c r="G27"/>
  <c r="G25"/>
  <c r="G22"/>
  <c r="G19"/>
  <c r="E38"/>
  <c r="G36"/>
  <c r="F52"/>
  <c r="F13"/>
  <c r="F16" s="1"/>
  <c r="F28"/>
  <c r="G28" s="1"/>
  <c r="F26"/>
  <c r="G26" s="1"/>
  <c r="F24"/>
  <c r="G24" s="1"/>
  <c r="F21"/>
  <c r="G21" s="1"/>
  <c r="F37"/>
  <c r="F38" s="1"/>
  <c r="G34"/>
  <c r="E52"/>
  <c r="G48"/>
  <c r="G52" s="1"/>
  <c r="E30"/>
  <c r="E52" i="26"/>
  <c r="G40"/>
  <c r="G48"/>
  <c r="G52" s="1"/>
  <c r="G18"/>
  <c r="G16"/>
  <c r="E25"/>
  <c r="G35"/>
  <c r="F10"/>
  <c r="F13" s="1"/>
  <c r="F20"/>
  <c r="G20" s="1"/>
  <c r="F17"/>
  <c r="F36"/>
  <c r="G36" s="1"/>
  <c r="E43"/>
  <c r="G34"/>
  <c r="F56" i="25"/>
  <c r="G55"/>
  <c r="G48"/>
  <c r="F9"/>
  <c r="F16" s="1"/>
  <c r="E56"/>
  <c r="G54"/>
  <c r="G49"/>
  <c r="G46"/>
  <c r="G56" s="1"/>
  <c r="G16" i="47"/>
  <c r="F50"/>
  <c r="F52" s="1"/>
  <c r="E50"/>
  <c r="G11"/>
  <c r="G12" s="1"/>
  <c r="E12"/>
  <c r="G21"/>
  <c r="G43"/>
  <c r="G48"/>
  <c r="G50" s="1"/>
  <c r="E23"/>
  <c r="E32"/>
  <c r="G20"/>
  <c r="G29"/>
  <c r="G32" s="1"/>
  <c r="F39" i="37"/>
  <c r="E39"/>
  <c r="E61" s="1"/>
  <c r="F20" i="281"/>
  <c r="E20"/>
  <c r="F52"/>
  <c r="G52" s="1"/>
  <c r="F51"/>
  <c r="G51" s="1"/>
  <c r="F50"/>
  <c r="G50" s="1"/>
  <c r="F49"/>
  <c r="G48"/>
  <c r="E53"/>
  <c r="E56" s="1"/>
  <c r="G33" i="25"/>
  <c r="F36"/>
  <c r="G32"/>
  <c r="G36" s="1"/>
  <c r="E36"/>
  <c r="G25"/>
  <c r="F28"/>
  <c r="G19"/>
  <c r="G28" s="1"/>
  <c r="E28"/>
  <c r="F54" i="33" l="1"/>
  <c r="G14" i="38"/>
  <c r="E61" i="41"/>
  <c r="D84" i="34"/>
  <c r="G49" i="283"/>
  <c r="G52" s="1"/>
  <c r="G12" i="50"/>
  <c r="G17" s="1"/>
  <c r="D51" i="46"/>
  <c r="E22" i="35"/>
  <c r="E59" s="1"/>
  <c r="E81" i="34"/>
  <c r="F9" i="46"/>
  <c r="F17" s="1"/>
  <c r="G17" i="43"/>
  <c r="G22" s="1"/>
  <c r="G46" s="1"/>
  <c r="F9" i="258"/>
  <c r="F18" s="1"/>
  <c r="F54" s="1"/>
  <c r="G30" i="16"/>
  <c r="E54" i="26"/>
  <c r="F25"/>
  <c r="G51" i="32"/>
  <c r="F33" i="38"/>
  <c r="F51" s="1"/>
  <c r="G25"/>
  <c r="G33" s="1"/>
  <c r="F10" i="39"/>
  <c r="F16" s="1"/>
  <c r="E61" i="275"/>
  <c r="G51" i="50"/>
  <c r="D51" i="266"/>
  <c r="E52" i="283"/>
  <c r="D54" i="258"/>
  <c r="F9" i="34"/>
  <c r="F26" s="1"/>
  <c r="F37" i="266"/>
  <c r="E52" i="42"/>
  <c r="G29" i="53"/>
  <c r="E50" i="48"/>
  <c r="D59" i="35"/>
  <c r="F9"/>
  <c r="F22" s="1"/>
  <c r="F59" s="1"/>
  <c r="F8" i="266"/>
  <c r="F16" s="1"/>
  <c r="G10" i="41"/>
  <c r="G15" s="1"/>
  <c r="E49" i="34"/>
  <c r="E84" s="1"/>
  <c r="E19" i="44"/>
  <c r="F51" i="50"/>
  <c r="G46" i="36"/>
  <c r="F49" i="34"/>
  <c r="G37" i="42"/>
  <c r="G52" s="1"/>
  <c r="F33" i="46"/>
  <c r="F51" s="1"/>
  <c r="F81" i="34"/>
  <c r="G20" i="40"/>
  <c r="G32" s="1"/>
  <c r="G55" s="1"/>
  <c r="G11"/>
  <c r="G14" s="1"/>
  <c r="G21" i="41"/>
  <c r="G39" s="1"/>
  <c r="G61" s="1"/>
  <c r="F53" i="281"/>
  <c r="F56"/>
  <c r="G9" i="25"/>
  <c r="G16" s="1"/>
  <c r="G9" i="275"/>
  <c r="G20" s="1"/>
  <c r="G61" s="1"/>
  <c r="E57" i="44"/>
  <c r="F19"/>
  <c r="F22"/>
  <c r="F32" s="1"/>
  <c r="F35"/>
  <c r="F43" s="1"/>
  <c r="F49"/>
  <c r="F50" s="1"/>
  <c r="F32" i="39"/>
  <c r="F55" s="1"/>
  <c r="G21" i="38"/>
  <c r="E51"/>
  <c r="F61" i="37"/>
  <c r="G9"/>
  <c r="G19" s="1"/>
  <c r="G61" s="1"/>
  <c r="G13" i="282"/>
  <c r="G16" s="1"/>
  <c r="G55" s="1"/>
  <c r="G10" i="268"/>
  <c r="G15" s="1"/>
  <c r="G54" s="1"/>
  <c r="E54" i="33"/>
  <c r="G52"/>
  <c r="G54" s="1"/>
  <c r="F51" i="270"/>
  <c r="I48"/>
  <c r="E51" i="32"/>
  <c r="E54" i="31"/>
  <c r="G30"/>
  <c r="G13"/>
  <c r="G16" s="1"/>
  <c r="F30"/>
  <c r="F54" s="1"/>
  <c r="G37"/>
  <c r="G38" s="1"/>
  <c r="G17" i="26"/>
  <c r="G25" s="1"/>
  <c r="G10"/>
  <c r="G13" s="1"/>
  <c r="G43"/>
  <c r="F43"/>
  <c r="F54" s="1"/>
  <c r="F58" i="25"/>
  <c r="G58"/>
  <c r="E58"/>
  <c r="E52" i="47"/>
  <c r="G23"/>
  <c r="G52" s="1"/>
  <c r="G49" i="281"/>
  <c r="G53" s="1"/>
  <c r="G20"/>
  <c r="F57" i="44" l="1"/>
  <c r="F51" i="266"/>
  <c r="F84" i="34"/>
  <c r="G56" i="281"/>
  <c r="G51" i="38"/>
  <c r="G54" i="31"/>
  <c r="G54" i="26"/>
  <c r="E49" i="30"/>
  <c r="E51" s="1"/>
  <c r="E37"/>
  <c r="E36"/>
  <c r="F36" s="1"/>
  <c r="E18"/>
  <c r="E19"/>
  <c r="F19" s="1"/>
  <c r="G19" s="1"/>
  <c r="E20"/>
  <c r="E21"/>
  <c r="F21" s="1"/>
  <c r="G21" s="1"/>
  <c r="E22"/>
  <c r="E23"/>
  <c r="F23" s="1"/>
  <c r="G23" s="1"/>
  <c r="E24"/>
  <c r="E25"/>
  <c r="F25" s="1"/>
  <c r="G25" s="1"/>
  <c r="E26"/>
  <c r="E27"/>
  <c r="F27" s="1"/>
  <c r="G27" s="1"/>
  <c r="E17"/>
  <c r="F17" s="1"/>
  <c r="E31"/>
  <c r="D14"/>
  <c r="E14" s="1"/>
  <c r="F14" s="1"/>
  <c r="E10"/>
  <c r="D21" i="267"/>
  <c r="F21" i="29"/>
  <c r="D44"/>
  <c r="E44" s="1"/>
  <c r="D40"/>
  <c r="E40" s="1"/>
  <c r="D26"/>
  <c r="E26" s="1"/>
  <c r="E29" s="1"/>
  <c r="D20"/>
  <c r="E20" s="1"/>
  <c r="E22" s="1"/>
  <c r="D13"/>
  <c r="D16" s="1"/>
  <c r="D10"/>
  <c r="E10" s="1"/>
  <c r="F10" s="1"/>
  <c r="C32" i="28"/>
  <c r="D50"/>
  <c r="E50" s="1"/>
  <c r="D49"/>
  <c r="E49" s="1"/>
  <c r="D44"/>
  <c r="E44" s="1"/>
  <c r="D27"/>
  <c r="D29"/>
  <c r="D31"/>
  <c r="D24"/>
  <c r="E24" s="1"/>
  <c r="D10"/>
  <c r="D11"/>
  <c r="D12"/>
  <c r="D9"/>
  <c r="E9" s="1"/>
  <c r="F46" i="27"/>
  <c r="D51"/>
  <c r="E51" s="1"/>
  <c r="D47"/>
  <c r="E47" s="1"/>
  <c r="D45"/>
  <c r="E45" s="1"/>
  <c r="D30"/>
  <c r="E30" s="1"/>
  <c r="E34" s="1"/>
  <c r="F20"/>
  <c r="D21"/>
  <c r="E21" s="1"/>
  <c r="D19"/>
  <c r="E19" s="1"/>
  <c r="D12"/>
  <c r="E12" s="1"/>
  <c r="D11"/>
  <c r="E11" s="1"/>
  <c r="D10"/>
  <c r="E10" s="1"/>
  <c r="D8"/>
  <c r="E8" s="1"/>
  <c r="F49" i="28" l="1"/>
  <c r="E51"/>
  <c r="E49" i="29"/>
  <c r="F27" i="28"/>
  <c r="F9"/>
  <c r="D17"/>
  <c r="D32"/>
  <c r="F24"/>
  <c r="D51"/>
  <c r="D54" s="1"/>
  <c r="F51" i="27"/>
  <c r="E12" i="28"/>
  <c r="F12" s="1"/>
  <c r="E11"/>
  <c r="F11" s="1"/>
  <c r="E10"/>
  <c r="F10" s="1"/>
  <c r="E31"/>
  <c r="F31" s="1"/>
  <c r="E29"/>
  <c r="F29" s="1"/>
  <c r="E27"/>
  <c r="F50"/>
  <c r="F44"/>
  <c r="E13" i="29"/>
  <c r="E16" s="1"/>
  <c r="E52" s="1"/>
  <c r="F20"/>
  <c r="F22" s="1"/>
  <c r="D29"/>
  <c r="F26"/>
  <c r="F29" s="1"/>
  <c r="F44"/>
  <c r="D22"/>
  <c r="D52" s="1"/>
  <c r="D49"/>
  <c r="F40"/>
  <c r="F26" i="30"/>
  <c r="G26" s="1"/>
  <c r="F24"/>
  <c r="G24" s="1"/>
  <c r="F22"/>
  <c r="G22" s="1"/>
  <c r="F20"/>
  <c r="G20" s="1"/>
  <c r="F18"/>
  <c r="G18" s="1"/>
  <c r="G17"/>
  <c r="E40"/>
  <c r="G36"/>
  <c r="F37"/>
  <c r="G37" s="1"/>
  <c r="F49"/>
  <c r="F51" s="1"/>
  <c r="E21" i="267"/>
  <c r="F21" s="1"/>
  <c r="F26" s="1"/>
  <c r="E25" i="27"/>
  <c r="F21"/>
  <c r="F19"/>
  <c r="F11"/>
  <c r="F10"/>
  <c r="D25"/>
  <c r="E52"/>
  <c r="F47"/>
  <c r="D52"/>
  <c r="F45"/>
  <c r="F52" s="1"/>
  <c r="F30"/>
  <c r="F34" s="1"/>
  <c r="D34"/>
  <c r="E14"/>
  <c r="E55" s="1"/>
  <c r="F12"/>
  <c r="D14"/>
  <c r="F8"/>
  <c r="F31" i="30"/>
  <c r="E32"/>
  <c r="F10"/>
  <c r="G10" s="1"/>
  <c r="G14" s="1"/>
  <c r="F13" i="29" l="1"/>
  <c r="F16" s="1"/>
  <c r="E32" i="28"/>
  <c r="F17"/>
  <c r="F32" i="30"/>
  <c r="F49" i="29"/>
  <c r="F52" s="1"/>
  <c r="F51" i="28"/>
  <c r="F54" s="1"/>
  <c r="F32"/>
  <c r="E17"/>
  <c r="E54" s="1"/>
  <c r="F40" i="30"/>
  <c r="G49"/>
  <c r="G51" s="1"/>
  <c r="E53"/>
  <c r="G40"/>
  <c r="F25" i="27"/>
  <c r="F14"/>
  <c r="F55" s="1"/>
  <c r="D55"/>
  <c r="G31" i="30"/>
  <c r="C47" i="49"/>
  <c r="D44"/>
  <c r="E44" s="1"/>
  <c r="E47" s="1"/>
  <c r="D30"/>
  <c r="E30" s="1"/>
  <c r="E32" s="1"/>
  <c r="D19"/>
  <c r="D16"/>
  <c r="E16" s="1"/>
  <c r="D9"/>
  <c r="E9"/>
  <c r="D10"/>
  <c r="E10"/>
  <c r="F10" s="1"/>
  <c r="D8"/>
  <c r="D44" i="24"/>
  <c r="E44" s="1"/>
  <c r="E45" s="1"/>
  <c r="D22"/>
  <c r="E22" s="1"/>
  <c r="D20"/>
  <c r="E20" s="1"/>
  <c r="E25" s="1"/>
  <c r="D13"/>
  <c r="E13" s="1"/>
  <c r="D11"/>
  <c r="E11" s="1"/>
  <c r="D10"/>
  <c r="D31" i="22"/>
  <c r="E31" s="1"/>
  <c r="E34" s="1"/>
  <c r="D14"/>
  <c r="E14" s="1"/>
  <c r="D11"/>
  <c r="D27" i="21"/>
  <c r="E27" s="1"/>
  <c r="E31" s="1"/>
  <c r="F17"/>
  <c r="F23" s="1"/>
  <c r="D17"/>
  <c r="E17" s="1"/>
  <c r="E23" s="1"/>
  <c r="D10"/>
  <c r="E10" s="1"/>
  <c r="F10" s="1"/>
  <c r="D9"/>
  <c r="E9" s="1"/>
  <c r="E13" s="1"/>
  <c r="F27" i="20"/>
  <c r="F31" s="1"/>
  <c r="D27"/>
  <c r="E27" s="1"/>
  <c r="E31" s="1"/>
  <c r="D18"/>
  <c r="E18" s="1"/>
  <c r="E22" s="1"/>
  <c r="D10"/>
  <c r="D13" s="1"/>
  <c r="D13" i="19"/>
  <c r="E13" s="1"/>
  <c r="F13" s="1"/>
  <c r="D11"/>
  <c r="E10"/>
  <c r="D10"/>
  <c r="D38" i="18"/>
  <c r="E38" s="1"/>
  <c r="E40" s="1"/>
  <c r="D33"/>
  <c r="E33" s="1"/>
  <c r="E35" s="1"/>
  <c r="D16"/>
  <c r="E16" s="1"/>
  <c r="D15"/>
  <c r="E15" s="1"/>
  <c r="E8"/>
  <c r="E12" s="1"/>
  <c r="D8"/>
  <c r="D12" s="1"/>
  <c r="D40" i="269"/>
  <c r="E40" s="1"/>
  <c r="D35"/>
  <c r="E35" s="1"/>
  <c r="D24"/>
  <c r="D23"/>
  <c r="E23" s="1"/>
  <c r="F23" s="1"/>
  <c r="D12" i="276"/>
  <c r="E12" s="1"/>
  <c r="E17" s="1"/>
  <c r="E50" s="1"/>
  <c r="D50" i="17"/>
  <c r="E50"/>
  <c r="D51"/>
  <c r="E51"/>
  <c r="D52"/>
  <c r="E52"/>
  <c r="D54"/>
  <c r="E54"/>
  <c r="D49"/>
  <c r="E49" s="1"/>
  <c r="D37"/>
  <c r="E37" s="1"/>
  <c r="E41" s="1"/>
  <c r="D29"/>
  <c r="D28"/>
  <c r="D26"/>
  <c r="D22"/>
  <c r="E22" s="1"/>
  <c r="D17"/>
  <c r="E17" s="1"/>
  <c r="D9"/>
  <c r="E9" s="1"/>
  <c r="D11"/>
  <c r="E11" s="1"/>
  <c r="D12"/>
  <c r="E12" s="1"/>
  <c r="D13"/>
  <c r="E13" s="1"/>
  <c r="D14"/>
  <c r="E14" s="1"/>
  <c r="D8"/>
  <c r="D19" s="1"/>
  <c r="D26" i="23"/>
  <c r="E26" s="1"/>
  <c r="E31" s="1"/>
  <c r="D12"/>
  <c r="E12" s="1"/>
  <c r="D9"/>
  <c r="D45" i="15"/>
  <c r="E45" s="1"/>
  <c r="E46" s="1"/>
  <c r="D31"/>
  <c r="E31" s="1"/>
  <c r="E36" s="1"/>
  <c r="D22"/>
  <c r="E22" s="1"/>
  <c r="E26" s="1"/>
  <c r="D9"/>
  <c r="E9"/>
  <c r="D10"/>
  <c r="E10"/>
  <c r="D11"/>
  <c r="E11"/>
  <c r="D12"/>
  <c r="E12"/>
  <c r="D8"/>
  <c r="D17" s="1"/>
  <c r="D61" i="274"/>
  <c r="E61" s="1"/>
  <c r="D56"/>
  <c r="E56" s="1"/>
  <c r="D44"/>
  <c r="E44" s="1"/>
  <c r="D41"/>
  <c r="E41" s="1"/>
  <c r="D39"/>
  <c r="E39" s="1"/>
  <c r="D38"/>
  <c r="E38" s="1"/>
  <c r="D36"/>
  <c r="E36" s="1"/>
  <c r="E47" s="1"/>
  <c r="D27"/>
  <c r="E27" s="1"/>
  <c r="D19"/>
  <c r="E19" s="1"/>
  <c r="D20"/>
  <c r="E20" s="1"/>
  <c r="D18"/>
  <c r="D8"/>
  <c r="D16" s="1"/>
  <c r="D63" i="14"/>
  <c r="E63" s="1"/>
  <c r="E66" s="1"/>
  <c r="D51"/>
  <c r="D43"/>
  <c r="D46"/>
  <c r="D47"/>
  <c r="D48"/>
  <c r="E48"/>
  <c r="D40"/>
  <c r="E40" s="1"/>
  <c r="D26"/>
  <c r="E26" s="1"/>
  <c r="D27"/>
  <c r="E27" s="1"/>
  <c r="D28"/>
  <c r="E28"/>
  <c r="D29"/>
  <c r="D30"/>
  <c r="E30" s="1"/>
  <c r="D31"/>
  <c r="E31" s="1"/>
  <c r="D32"/>
  <c r="E32" s="1"/>
  <c r="D34"/>
  <c r="E34" s="1"/>
  <c r="D25"/>
  <c r="E25" s="1"/>
  <c r="D9"/>
  <c r="E9"/>
  <c r="D10"/>
  <c r="D11"/>
  <c r="E11" s="1"/>
  <c r="D12"/>
  <c r="E12" s="1"/>
  <c r="D13"/>
  <c r="E13" s="1"/>
  <c r="D14"/>
  <c r="E14" s="1"/>
  <c r="D15"/>
  <c r="E15" s="1"/>
  <c r="D16"/>
  <c r="E16" s="1"/>
  <c r="D17"/>
  <c r="E17" s="1"/>
  <c r="D18"/>
  <c r="D21"/>
  <c r="E8"/>
  <c r="D8"/>
  <c r="D33" i="13"/>
  <c r="E33" s="1"/>
  <c r="D30"/>
  <c r="E30" s="1"/>
  <c r="D24"/>
  <c r="E24" s="1"/>
  <c r="E27" s="1"/>
  <c r="D11"/>
  <c r="E11"/>
  <c r="D13"/>
  <c r="E13"/>
  <c r="D15"/>
  <c r="E15"/>
  <c r="D18"/>
  <c r="E18"/>
  <c r="D9"/>
  <c r="D20" s="1"/>
  <c r="D42" i="12"/>
  <c r="E42" s="1"/>
  <c r="D41"/>
  <c r="E41" s="1"/>
  <c r="D31"/>
  <c r="E31" s="1"/>
  <c r="D28"/>
  <c r="E28" s="1"/>
  <c r="D21"/>
  <c r="E21" s="1"/>
  <c r="E23" s="1"/>
  <c r="D16"/>
  <c r="E16" s="1"/>
  <c r="D10"/>
  <c r="E10" s="1"/>
  <c r="D11"/>
  <c r="E11" s="1"/>
  <c r="D12"/>
  <c r="E12" s="1"/>
  <c r="D13"/>
  <c r="E13" s="1"/>
  <c r="D14"/>
  <c r="E14" s="1"/>
  <c r="D15"/>
  <c r="E15" s="1"/>
  <c r="D9"/>
  <c r="E9" s="1"/>
  <c r="C71" i="11"/>
  <c r="D62"/>
  <c r="E62" s="1"/>
  <c r="D64"/>
  <c r="E64" s="1"/>
  <c r="D65"/>
  <c r="E65" s="1"/>
  <c r="D66"/>
  <c r="E66" s="1"/>
  <c r="D67"/>
  <c r="D68"/>
  <c r="E68" s="1"/>
  <c r="D57"/>
  <c r="E57" s="1"/>
  <c r="D51"/>
  <c r="D53" s="1"/>
  <c r="D38"/>
  <c r="E38" s="1"/>
  <c r="D39"/>
  <c r="E39" s="1"/>
  <c r="D40"/>
  <c r="E40" s="1"/>
  <c r="D42"/>
  <c r="E42" s="1"/>
  <c r="D43"/>
  <c r="E43" s="1"/>
  <c r="D44"/>
  <c r="E44" s="1"/>
  <c r="D37"/>
  <c r="E37" s="1"/>
  <c r="D24"/>
  <c r="E24" s="1"/>
  <c r="D25"/>
  <c r="E25" s="1"/>
  <c r="D26"/>
  <c r="E26" s="1"/>
  <c r="D27"/>
  <c r="E27" s="1"/>
  <c r="D28"/>
  <c r="E28" s="1"/>
  <c r="D23"/>
  <c r="E23" s="1"/>
  <c r="D9"/>
  <c r="E9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8"/>
  <c r="D40" i="10"/>
  <c r="D41"/>
  <c r="D39"/>
  <c r="D29"/>
  <c r="E29" s="1"/>
  <c r="E31" s="1"/>
  <c r="C26"/>
  <c r="D20"/>
  <c r="E20" s="1"/>
  <c r="D23"/>
  <c r="E23" s="1"/>
  <c r="D24"/>
  <c r="D25"/>
  <c r="E25" s="1"/>
  <c r="D10"/>
  <c r="D11"/>
  <c r="D12"/>
  <c r="D13"/>
  <c r="D14"/>
  <c r="D15"/>
  <c r="D16"/>
  <c r="D18"/>
  <c r="D9"/>
  <c r="D26" s="1"/>
  <c r="D27" i="259"/>
  <c r="D31" s="1"/>
  <c r="D10"/>
  <c r="E10" s="1"/>
  <c r="E14" s="1"/>
  <c r="D25" i="257"/>
  <c r="D28" s="1"/>
  <c r="D38"/>
  <c r="D13"/>
  <c r="D12"/>
  <c r="D49" i="9"/>
  <c r="D32"/>
  <c r="E32"/>
  <c r="D23"/>
  <c r="E23" s="1"/>
  <c r="D24"/>
  <c r="E24" s="1"/>
  <c r="D25"/>
  <c r="E25" s="1"/>
  <c r="D26"/>
  <c r="E26" s="1"/>
  <c r="D27"/>
  <c r="E27" s="1"/>
  <c r="D28"/>
  <c r="E28" s="1"/>
  <c r="D29"/>
  <c r="E29" s="1"/>
  <c r="D22"/>
  <c r="E22" s="1"/>
  <c r="D10"/>
  <c r="D11"/>
  <c r="D12"/>
  <c r="D13"/>
  <c r="D14"/>
  <c r="D9"/>
  <c r="C36" i="51"/>
  <c r="D30"/>
  <c r="E30" s="1"/>
  <c r="E36" s="1"/>
  <c r="D10"/>
  <c r="E10" s="1"/>
  <c r="D8"/>
  <c r="E39" i="52"/>
  <c r="D37"/>
  <c r="E37" s="1"/>
  <c r="F37" s="1"/>
  <c r="F39" s="1"/>
  <c r="E29"/>
  <c r="E34" s="1"/>
  <c r="D29"/>
  <c r="C24"/>
  <c r="D20"/>
  <c r="E20" s="1"/>
  <c r="E24" s="1"/>
  <c r="D11"/>
  <c r="E11" s="1"/>
  <c r="D12"/>
  <c r="D9"/>
  <c r="D47" i="8"/>
  <c r="D49" s="1"/>
  <c r="D23"/>
  <c r="D31" s="1"/>
  <c r="D12"/>
  <c r="E12" s="1"/>
  <c r="D13"/>
  <c r="E13"/>
  <c r="D9"/>
  <c r="C52" i="7"/>
  <c r="E8" i="274" l="1"/>
  <c r="E16" s="1"/>
  <c r="E51" i="11"/>
  <c r="E53" s="1"/>
  <c r="F13" i="8"/>
  <c r="F12"/>
  <c r="F29" i="52"/>
  <c r="F34" s="1"/>
  <c r="E33" i="9"/>
  <c r="F29"/>
  <c r="F28"/>
  <c r="F27"/>
  <c r="F26"/>
  <c r="F25"/>
  <c r="F24"/>
  <c r="F23"/>
  <c r="F32"/>
  <c r="E25" i="257"/>
  <c r="E28" s="1"/>
  <c r="D42" i="10"/>
  <c r="F14" i="11"/>
  <c r="F13"/>
  <c r="F12"/>
  <c r="F11"/>
  <c r="F9"/>
  <c r="E46"/>
  <c r="F44"/>
  <c r="F43"/>
  <c r="F42"/>
  <c r="F40"/>
  <c r="F39"/>
  <c r="F38"/>
  <c r="E33" i="12"/>
  <c r="E43"/>
  <c r="F18" i="13"/>
  <c r="F15"/>
  <c r="F13"/>
  <c r="F11"/>
  <c r="E36"/>
  <c r="F8" i="14"/>
  <c r="F9"/>
  <c r="F28"/>
  <c r="F48"/>
  <c r="E62" i="274"/>
  <c r="F12" i="15"/>
  <c r="F11"/>
  <c r="F10"/>
  <c r="F9"/>
  <c r="E55" i="17"/>
  <c r="F54"/>
  <c r="F52"/>
  <c r="F51"/>
  <c r="F50"/>
  <c r="E18" i="18"/>
  <c r="E43" s="1"/>
  <c r="F10" i="19"/>
  <c r="D31" i="20"/>
  <c r="D23" i="21"/>
  <c r="D21" i="22"/>
  <c r="F9" i="49"/>
  <c r="D32"/>
  <c r="F53" i="30"/>
  <c r="F23" i="10"/>
  <c r="F18" i="11"/>
  <c r="F17"/>
  <c r="F16"/>
  <c r="E32"/>
  <c r="F28"/>
  <c r="F27"/>
  <c r="F26"/>
  <c r="F25"/>
  <c r="F24"/>
  <c r="F66"/>
  <c r="F65"/>
  <c r="F64"/>
  <c r="F62"/>
  <c r="E18" i="12"/>
  <c r="F15"/>
  <c r="F14"/>
  <c r="F13"/>
  <c r="F12"/>
  <c r="F11"/>
  <c r="F10"/>
  <c r="F17" i="14"/>
  <c r="F16"/>
  <c r="F15"/>
  <c r="F14"/>
  <c r="F13"/>
  <c r="F12"/>
  <c r="F11"/>
  <c r="F34"/>
  <c r="F32"/>
  <c r="F31"/>
  <c r="F30"/>
  <c r="F26"/>
  <c r="F14" i="17"/>
  <c r="F13"/>
  <c r="F12"/>
  <c r="F11"/>
  <c r="F9"/>
  <c r="F9" i="21"/>
  <c r="F13" s="1"/>
  <c r="F11" i="24"/>
  <c r="E9" i="52"/>
  <c r="D17"/>
  <c r="F11"/>
  <c r="F20"/>
  <c r="D34"/>
  <c r="E8" i="51"/>
  <c r="E19" s="1"/>
  <c r="E55" s="1"/>
  <c r="F10"/>
  <c r="F30"/>
  <c r="F36" s="1"/>
  <c r="E13" i="9"/>
  <c r="F13" s="1"/>
  <c r="E11"/>
  <c r="F11" s="1"/>
  <c r="E9"/>
  <c r="F9" s="1"/>
  <c r="F22"/>
  <c r="E49"/>
  <c r="E54" s="1"/>
  <c r="D54"/>
  <c r="E12" i="257"/>
  <c r="F12" s="1"/>
  <c r="E38"/>
  <c r="E44" s="1"/>
  <c r="D44"/>
  <c r="F20" i="10"/>
  <c r="E39"/>
  <c r="E8" i="11"/>
  <c r="F8" s="1"/>
  <c r="F37"/>
  <c r="F46" s="1"/>
  <c r="D46"/>
  <c r="F57"/>
  <c r="D18" i="12"/>
  <c r="F9"/>
  <c r="D23"/>
  <c r="D33"/>
  <c r="F28"/>
  <c r="F42"/>
  <c r="D27" i="13"/>
  <c r="D36"/>
  <c r="F30"/>
  <c r="D37" i="14"/>
  <c r="F27"/>
  <c r="F25"/>
  <c r="E47"/>
  <c r="F47" s="1"/>
  <c r="E46"/>
  <c r="F46" s="1"/>
  <c r="E43"/>
  <c r="F43" s="1"/>
  <c r="E51"/>
  <c r="F51" s="1"/>
  <c r="F63"/>
  <c r="F66" s="1"/>
  <c r="D66"/>
  <c r="F8" i="274"/>
  <c r="F16" s="1"/>
  <c r="F27"/>
  <c r="F41"/>
  <c r="F38"/>
  <c r="F61"/>
  <c r="D26" i="15"/>
  <c r="F31"/>
  <c r="F36" s="1"/>
  <c r="D46"/>
  <c r="E8" i="17"/>
  <c r="E19" s="1"/>
  <c r="F17"/>
  <c r="F8"/>
  <c r="E26"/>
  <c r="F26" s="1"/>
  <c r="E28"/>
  <c r="F28" s="1"/>
  <c r="E29"/>
  <c r="F29" s="1"/>
  <c r="F22"/>
  <c r="F37"/>
  <c r="F41" s="1"/>
  <c r="D33"/>
  <c r="F49"/>
  <c r="F55" s="1"/>
  <c r="F16" i="18"/>
  <c r="F8"/>
  <c r="F12" s="1"/>
  <c r="E11" i="19"/>
  <c r="F11" s="1"/>
  <c r="F16" s="1"/>
  <c r="F49" s="1"/>
  <c r="D16"/>
  <c r="D49" s="1"/>
  <c r="D22" i="20"/>
  <c r="D45" s="1"/>
  <c r="D13" i="21"/>
  <c r="F14" i="22"/>
  <c r="F31"/>
  <c r="F34" s="1"/>
  <c r="E10" i="24"/>
  <c r="E17" s="1"/>
  <c r="E48" s="1"/>
  <c r="D17"/>
  <c r="F20"/>
  <c r="F44"/>
  <c r="F45" s="1"/>
  <c r="E8" i="49"/>
  <c r="E13" s="1"/>
  <c r="D13"/>
  <c r="E19"/>
  <c r="E26" s="1"/>
  <c r="E50" s="1"/>
  <c r="F30"/>
  <c r="F32" s="1"/>
  <c r="E9" i="8"/>
  <c r="E19" s="1"/>
  <c r="D19"/>
  <c r="D53" s="1"/>
  <c r="E23"/>
  <c r="E31" s="1"/>
  <c r="E47"/>
  <c r="E49" s="1"/>
  <c r="E53" s="1"/>
  <c r="E12" i="52"/>
  <c r="F12" s="1"/>
  <c r="D24"/>
  <c r="F24" s="1"/>
  <c r="D39"/>
  <c r="D19" i="51"/>
  <c r="D36"/>
  <c r="E14" i="9"/>
  <c r="F14" s="1"/>
  <c r="E12"/>
  <c r="F12" s="1"/>
  <c r="E10"/>
  <c r="F10" s="1"/>
  <c r="D33"/>
  <c r="D15" i="257"/>
  <c r="D47" s="1"/>
  <c r="F25"/>
  <c r="F28" s="1"/>
  <c r="E44" i="259"/>
  <c r="E27"/>
  <c r="E31" s="1"/>
  <c r="E18" i="10"/>
  <c r="F18" s="1"/>
  <c r="E16"/>
  <c r="F16" s="1"/>
  <c r="E15"/>
  <c r="F15" s="1"/>
  <c r="E14"/>
  <c r="F14" s="1"/>
  <c r="E13"/>
  <c r="F13" s="1"/>
  <c r="E12"/>
  <c r="F12" s="1"/>
  <c r="E11"/>
  <c r="F11" s="1"/>
  <c r="E10"/>
  <c r="F10" s="1"/>
  <c r="E24"/>
  <c r="F24" s="1"/>
  <c r="E20" i="11"/>
  <c r="D32"/>
  <c r="F23"/>
  <c r="F16" i="12"/>
  <c r="F21"/>
  <c r="F23" s="1"/>
  <c r="F31"/>
  <c r="F41"/>
  <c r="D43"/>
  <c r="D50" s="1"/>
  <c r="E9" i="13"/>
  <c r="E20" s="1"/>
  <c r="E52" s="1"/>
  <c r="F24"/>
  <c r="F27" s="1"/>
  <c r="F33"/>
  <c r="E21" i="14"/>
  <c r="F21" s="1"/>
  <c r="D52"/>
  <c r="F40"/>
  <c r="F19" i="274"/>
  <c r="F44"/>
  <c r="F39"/>
  <c r="F36"/>
  <c r="F47" s="1"/>
  <c r="D47"/>
  <c r="F56"/>
  <c r="F62" s="1"/>
  <c r="D62"/>
  <c r="E8" i="15"/>
  <c r="E17" s="1"/>
  <c r="E48" s="1"/>
  <c r="F22"/>
  <c r="F26" s="1"/>
  <c r="D36"/>
  <c r="F45"/>
  <c r="F46" s="1"/>
  <c r="F26" i="23"/>
  <c r="F31" s="1"/>
  <c r="D31"/>
  <c r="D41" i="17"/>
  <c r="D55"/>
  <c r="F12" i="276"/>
  <c r="F17" s="1"/>
  <c r="F50" s="1"/>
  <c r="D17"/>
  <c r="D50" s="1"/>
  <c r="D18" i="18"/>
  <c r="F15"/>
  <c r="F18" s="1"/>
  <c r="F33"/>
  <c r="F35" s="1"/>
  <c r="D35"/>
  <c r="F38"/>
  <c r="F40" s="1"/>
  <c r="F43" s="1"/>
  <c r="D40"/>
  <c r="E10" i="20"/>
  <c r="E13" s="1"/>
  <c r="E45" s="1"/>
  <c r="F18"/>
  <c r="F22" s="1"/>
  <c r="E44" i="21"/>
  <c r="E11" i="22"/>
  <c r="E21" s="1"/>
  <c r="E49" s="1"/>
  <c r="F11"/>
  <c r="F21" s="1"/>
  <c r="D34"/>
  <c r="D49" s="1"/>
  <c r="F13" i="24"/>
  <c r="F22"/>
  <c r="D25"/>
  <c r="D45"/>
  <c r="D26" i="49"/>
  <c r="F16"/>
  <c r="D47"/>
  <c r="F44"/>
  <c r="F47" s="1"/>
  <c r="E29" i="14"/>
  <c r="E37" s="1"/>
  <c r="E18"/>
  <c r="F18" s="1"/>
  <c r="E10"/>
  <c r="E22" s="1"/>
  <c r="D22"/>
  <c r="D68" s="1"/>
  <c r="F68" i="11"/>
  <c r="E67"/>
  <c r="E71" s="1"/>
  <c r="E73" s="1"/>
  <c r="D71"/>
  <c r="F15"/>
  <c r="D20"/>
  <c r="D73" s="1"/>
  <c r="F25" i="10"/>
  <c r="E9"/>
  <c r="E26" s="1"/>
  <c r="F29"/>
  <c r="F31" s="1"/>
  <c r="D31"/>
  <c r="D45" s="1"/>
  <c r="E41"/>
  <c r="F41" s="1"/>
  <c r="E40"/>
  <c r="F40" s="1"/>
  <c r="F39"/>
  <c r="F10" i="259"/>
  <c r="F14" s="1"/>
  <c r="D14"/>
  <c r="D44" s="1"/>
  <c r="E13" i="257"/>
  <c r="E15" s="1"/>
  <c r="E47" s="1"/>
  <c r="E41" i="269"/>
  <c r="F35"/>
  <c r="E24"/>
  <c r="F24" s="1"/>
  <c r="F40"/>
  <c r="F41" s="1"/>
  <c r="D41"/>
  <c r="F20" i="274"/>
  <c r="E18"/>
  <c r="E33" s="1"/>
  <c r="E64" s="1"/>
  <c r="D33"/>
  <c r="D64" s="1"/>
  <c r="F12" i="23"/>
  <c r="E9"/>
  <c r="E18" s="1"/>
  <c r="E43" s="1"/>
  <c r="D18"/>
  <c r="D43" s="1"/>
  <c r="F27" i="21"/>
  <c r="F31" s="1"/>
  <c r="F44" s="1"/>
  <c r="D31"/>
  <c r="D44" s="1"/>
  <c r="F51" i="11"/>
  <c r="F53" s="1"/>
  <c r="E19" i="9" l="1"/>
  <c r="E57" s="1"/>
  <c r="D52" i="13"/>
  <c r="E50" i="12"/>
  <c r="F43"/>
  <c r="F32" i="11"/>
  <c r="F19" i="17"/>
  <c r="F33" i="9"/>
  <c r="F9" i="10"/>
  <c r="F26" s="1"/>
  <c r="F20" i="11"/>
  <c r="D48" i="24"/>
  <c r="D43" i="18"/>
  <c r="D57" i="17"/>
  <c r="D55" i="51"/>
  <c r="D45" i="52"/>
  <c r="F25" i="24"/>
  <c r="D48" i="15"/>
  <c r="F36" i="13"/>
  <c r="F18" i="12"/>
  <c r="E17" i="52"/>
  <c r="E45" s="1"/>
  <c r="F23" i="8"/>
  <c r="F31" s="1"/>
  <c r="E16" i="19"/>
  <c r="E49" s="1"/>
  <c r="F49" i="9"/>
  <c r="F54" s="1"/>
  <c r="F19" i="49"/>
  <c r="F26" s="1"/>
  <c r="E52" i="14"/>
  <c r="F38" i="257"/>
  <c r="F44" s="1"/>
  <c r="F9" i="52"/>
  <c r="F17" s="1"/>
  <c r="F45" s="1"/>
  <c r="E68" i="14"/>
  <c r="D50" i="49"/>
  <c r="F52" i="14"/>
  <c r="F49" i="22"/>
  <c r="F10" i="20"/>
  <c r="F13" s="1"/>
  <c r="F45" s="1"/>
  <c r="F33" i="17"/>
  <c r="F57" s="1"/>
  <c r="F8" i="15"/>
  <c r="F17" s="1"/>
  <c r="F48" s="1"/>
  <c r="F9" i="13"/>
  <c r="F20" s="1"/>
  <c r="F33" i="12"/>
  <c r="F50" s="1"/>
  <c r="F27" i="259"/>
  <c r="F31" s="1"/>
  <c r="F44" s="1"/>
  <c r="F47" i="8"/>
  <c r="F49" s="1"/>
  <c r="F53" s="1"/>
  <c r="F10" i="24"/>
  <c r="F17" s="1"/>
  <c r="E33" i="17"/>
  <c r="E57" s="1"/>
  <c r="F8" i="49"/>
  <c r="F13" s="1"/>
  <c r="F8" i="51"/>
  <c r="F19" s="1"/>
  <c r="F55" s="1"/>
  <c r="F9" i="8"/>
  <c r="F19" s="1"/>
  <c r="F29" i="14"/>
  <c r="F37" s="1"/>
  <c r="F10"/>
  <c r="F22" s="1"/>
  <c r="F67" i="11"/>
  <c r="F71" s="1"/>
  <c r="F73" s="1"/>
  <c r="E42" i="10"/>
  <c r="E45" s="1"/>
  <c r="F42"/>
  <c r="F45" s="1"/>
  <c r="F13" i="257"/>
  <c r="F15" s="1"/>
  <c r="F19" i="9"/>
  <c r="F18" i="274"/>
  <c r="F33" s="1"/>
  <c r="F64" s="1"/>
  <c r="F9" i="23"/>
  <c r="F18" s="1"/>
  <c r="F43" s="1"/>
  <c r="D51" i="7"/>
  <c r="E51" s="1"/>
  <c r="D44"/>
  <c r="D29"/>
  <c r="D34" s="1"/>
  <c r="C24"/>
  <c r="D18"/>
  <c r="D10"/>
  <c r="D53" i="6"/>
  <c r="D50"/>
  <c r="D15"/>
  <c r="E15" s="1"/>
  <c r="D12"/>
  <c r="D13"/>
  <c r="D11"/>
  <c r="E11" s="1"/>
  <c r="F11" s="1"/>
  <c r="D21" i="5"/>
  <c r="E21" s="1"/>
  <c r="E26" s="1"/>
  <c r="D12"/>
  <c r="D18" s="1"/>
  <c r="D19" i="45"/>
  <c r="E19" s="1"/>
  <c r="D17"/>
  <c r="E17" s="1"/>
  <c r="E16"/>
  <c r="F16" s="1"/>
  <c r="D16"/>
  <c r="D8"/>
  <c r="E8" s="1"/>
  <c r="E12" s="1"/>
  <c r="E22" i="4"/>
  <c r="F22" s="1"/>
  <c r="F26" s="1"/>
  <c r="D22"/>
  <c r="D26" s="1"/>
  <c r="E15"/>
  <c r="F15" s="1"/>
  <c r="D15"/>
  <c r="E11"/>
  <c r="D11"/>
  <c r="E9"/>
  <c r="F9" s="1"/>
  <c r="D9"/>
  <c r="D19" s="1"/>
  <c r="E19" i="3"/>
  <c r="D19"/>
  <c r="E16"/>
  <c r="E24" s="1"/>
  <c r="D16"/>
  <c r="D24" s="1"/>
  <c r="D9"/>
  <c r="E9" s="1"/>
  <c r="E14" s="1"/>
  <c r="C17" i="271"/>
  <c r="D32" i="283"/>
  <c r="D49"/>
  <c r="D26"/>
  <c r="D12"/>
  <c r="J52"/>
  <c r="J51"/>
  <c r="J50"/>
  <c r="J49"/>
  <c r="J48"/>
  <c r="J47"/>
  <c r="J46"/>
  <c r="C46"/>
  <c r="J45"/>
  <c r="J44"/>
  <c r="C44"/>
  <c r="J43"/>
  <c r="J41"/>
  <c r="J40"/>
  <c r="J39"/>
  <c r="J38"/>
  <c r="J37"/>
  <c r="J36"/>
  <c r="J35"/>
  <c r="J34"/>
  <c r="J33"/>
  <c r="J32"/>
  <c r="J31"/>
  <c r="J29"/>
  <c r="J28"/>
  <c r="J27"/>
  <c r="J26"/>
  <c r="J25"/>
  <c r="J24"/>
  <c r="J23"/>
  <c r="J22"/>
  <c r="C22"/>
  <c r="J21"/>
  <c r="J20"/>
  <c r="J19"/>
  <c r="C19"/>
  <c r="J18"/>
  <c r="C18"/>
  <c r="J17"/>
  <c r="J16"/>
  <c r="C16"/>
  <c r="J15"/>
  <c r="C15"/>
  <c r="C26" s="1"/>
  <c r="J14"/>
  <c r="J13"/>
  <c r="J12"/>
  <c r="J11"/>
  <c r="J10"/>
  <c r="C10"/>
  <c r="C12" s="1"/>
  <c r="D25" i="282"/>
  <c r="D16"/>
  <c r="J55"/>
  <c r="J54"/>
  <c r="J53"/>
  <c r="D53"/>
  <c r="D55" s="1"/>
  <c r="C53"/>
  <c r="J52"/>
  <c r="J51"/>
  <c r="J50"/>
  <c r="J49"/>
  <c r="J48"/>
  <c r="J47"/>
  <c r="J46"/>
  <c r="J45"/>
  <c r="J44"/>
  <c r="J43"/>
  <c r="C43"/>
  <c r="J42"/>
  <c r="J41"/>
  <c r="J40"/>
  <c r="J39"/>
  <c r="J38"/>
  <c r="J37"/>
  <c r="J36"/>
  <c r="J35"/>
  <c r="C35"/>
  <c r="J34"/>
  <c r="J33"/>
  <c r="J32"/>
  <c r="J31"/>
  <c r="J30"/>
  <c r="J29"/>
  <c r="J28"/>
  <c r="J27"/>
  <c r="L26"/>
  <c r="J26"/>
  <c r="J25"/>
  <c r="C25"/>
  <c r="J24"/>
  <c r="J23"/>
  <c r="J22"/>
  <c r="J21"/>
  <c r="J20"/>
  <c r="J19"/>
  <c r="J18"/>
  <c r="J17"/>
  <c r="J16"/>
  <c r="C16"/>
  <c r="J15"/>
  <c r="J14"/>
  <c r="J13"/>
  <c r="J12"/>
  <c r="J56" i="281"/>
  <c r="J55"/>
  <c r="J54"/>
  <c r="J53"/>
  <c r="D53"/>
  <c r="C53"/>
  <c r="J52"/>
  <c r="J51"/>
  <c r="J50"/>
  <c r="J49"/>
  <c r="J48"/>
  <c r="J47"/>
  <c r="J46"/>
  <c r="J45"/>
  <c r="J44"/>
  <c r="J43"/>
  <c r="C43"/>
  <c r="J42"/>
  <c r="J41"/>
  <c r="J40"/>
  <c r="J39"/>
  <c r="J38"/>
  <c r="J37"/>
  <c r="J36"/>
  <c r="J35"/>
  <c r="C35"/>
  <c r="J34"/>
  <c r="J33"/>
  <c r="J32"/>
  <c r="J31"/>
  <c r="J30"/>
  <c r="J29"/>
  <c r="J28"/>
  <c r="C28"/>
  <c r="J27"/>
  <c r="J26"/>
  <c r="J25"/>
  <c r="J24"/>
  <c r="J23"/>
  <c r="J22"/>
  <c r="J21"/>
  <c r="J20"/>
  <c r="D20"/>
  <c r="C20"/>
  <c r="J19"/>
  <c r="J18"/>
  <c r="J17"/>
  <c r="J15"/>
  <c r="C51" i="28"/>
  <c r="F57" i="9" l="1"/>
  <c r="D52" i="7"/>
  <c r="D21" i="6"/>
  <c r="C56" i="281"/>
  <c r="C55" i="282"/>
  <c r="D52" i="283"/>
  <c r="F19" i="3"/>
  <c r="F11" i="4"/>
  <c r="F15" i="6"/>
  <c r="E29" i="7"/>
  <c r="F29" s="1"/>
  <c r="F34" s="1"/>
  <c r="F47" i="257"/>
  <c r="F48" i="24"/>
  <c r="F9" i="3"/>
  <c r="F14" s="1"/>
  <c r="D14"/>
  <c r="D25" s="1"/>
  <c r="E25"/>
  <c r="F19" i="4"/>
  <c r="F36" s="1"/>
  <c r="D36"/>
  <c r="C49" i="283"/>
  <c r="E19" i="4"/>
  <c r="E26"/>
  <c r="E36" s="1"/>
  <c r="D24" i="45"/>
  <c r="E13" i="6"/>
  <c r="F13" s="1"/>
  <c r="E12"/>
  <c r="E21" s="1"/>
  <c r="F12"/>
  <c r="E50"/>
  <c r="E53"/>
  <c r="F53" s="1"/>
  <c r="D54"/>
  <c r="D57" s="1"/>
  <c r="E44" i="7"/>
  <c r="E52" s="1"/>
  <c r="F68" i="14"/>
  <c r="F16" i="3"/>
  <c r="F24" s="1"/>
  <c r="F25" s="1"/>
  <c r="F8" i="45"/>
  <c r="D12"/>
  <c r="F51" i="7"/>
  <c r="F50" i="49"/>
  <c r="F52" i="13"/>
  <c r="F21" i="5"/>
  <c r="F26" s="1"/>
  <c r="D26"/>
  <c r="D46" s="1"/>
  <c r="E12"/>
  <c r="E18" s="1"/>
  <c r="E46" s="1"/>
  <c r="E24" i="45"/>
  <c r="E45" s="1"/>
  <c r="F17"/>
  <c r="F19"/>
  <c r="E10" i="7"/>
  <c r="E15" s="1"/>
  <c r="D15"/>
  <c r="E18"/>
  <c r="E24" s="1"/>
  <c r="D24"/>
  <c r="D54" s="1"/>
  <c r="E34"/>
  <c r="E54" s="1"/>
  <c r="F44"/>
  <c r="C52" i="283"/>
  <c r="D56" i="281"/>
  <c r="F52" i="7" l="1"/>
  <c r="E54" i="6"/>
  <c r="E57" s="1"/>
  <c r="F21"/>
  <c r="F24" i="7"/>
  <c r="F24" i="45"/>
  <c r="D45"/>
  <c r="F50" i="6"/>
  <c r="F54" s="1"/>
  <c r="F12" i="5"/>
  <c r="F18" s="1"/>
  <c r="F46" s="1"/>
  <c r="F18" i="7"/>
  <c r="F10"/>
  <c r="F15" s="1"/>
  <c r="C17" i="276"/>
  <c r="C50" s="1"/>
  <c r="C55" i="17"/>
  <c r="I51" i="280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1" i="279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C25" i="46"/>
  <c r="C81" i="34"/>
  <c r="C49"/>
  <c r="D52" i="31"/>
  <c r="D38"/>
  <c r="D30" i="16"/>
  <c r="D23"/>
  <c r="D15"/>
  <c r="D56" i="25"/>
  <c r="C46" i="15"/>
  <c r="C22" i="14"/>
  <c r="C19" i="51"/>
  <c r="C39" i="52"/>
  <c r="F57" i="6" l="1"/>
  <c r="F54" i="7"/>
  <c r="C17" i="278"/>
  <c r="C48" s="1"/>
  <c r="I21" i="2"/>
  <c r="D45" i="275" l="1"/>
  <c r="D32"/>
  <c r="D20"/>
  <c r="J61"/>
  <c r="J60"/>
  <c r="J59"/>
  <c r="J58"/>
  <c r="C58"/>
  <c r="J57"/>
  <c r="J56"/>
  <c r="J55"/>
  <c r="J54"/>
  <c r="J53"/>
  <c r="J52"/>
  <c r="J51"/>
  <c r="J50"/>
  <c r="J49"/>
  <c r="J48"/>
  <c r="J47"/>
  <c r="J46"/>
  <c r="J45"/>
  <c r="C45"/>
  <c r="J43"/>
  <c r="J42"/>
  <c r="J41"/>
  <c r="J40"/>
  <c r="J39"/>
  <c r="J38"/>
  <c r="J37"/>
  <c r="J36"/>
  <c r="J35"/>
  <c r="J34"/>
  <c r="J33"/>
  <c r="J32"/>
  <c r="C32"/>
  <c r="J30"/>
  <c r="J29"/>
  <c r="J28"/>
  <c r="J27"/>
  <c r="J26"/>
  <c r="J23"/>
  <c r="J22"/>
  <c r="J21"/>
  <c r="J20"/>
  <c r="C20"/>
  <c r="J19"/>
  <c r="J18"/>
  <c r="J17"/>
  <c r="J16"/>
  <c r="J15"/>
  <c r="J14"/>
  <c r="J10"/>
  <c r="C50" i="44"/>
  <c r="C42" i="10"/>
  <c r="D61" i="275" l="1"/>
  <c r="C61"/>
  <c r="C56" i="35" l="1"/>
  <c r="C39"/>
  <c r="C31"/>
  <c r="C22"/>
  <c r="C37" i="266"/>
  <c r="C26"/>
  <c r="C16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8"/>
  <c r="C59" i="35" l="1"/>
  <c r="C51" i="266"/>
  <c r="D22" i="43"/>
  <c r="D46" s="1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17"/>
  <c r="D37" i="42"/>
  <c r="D26"/>
  <c r="D16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9"/>
  <c r="D59" i="53"/>
  <c r="D46"/>
  <c r="D29"/>
  <c r="D20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10"/>
  <c r="D47" i="48"/>
  <c r="D26"/>
  <c r="D12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10"/>
  <c r="D25" i="50"/>
  <c r="D17"/>
  <c r="D23" i="36"/>
  <c r="D16"/>
  <c r="D46" l="1"/>
  <c r="D51" i="50"/>
  <c r="D52" i="42"/>
  <c r="D50" i="48"/>
  <c r="D62" i="53"/>
  <c r="C13" i="260" s="1"/>
  <c r="J11" i="36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10"/>
  <c r="D39" i="41"/>
  <c r="D15"/>
  <c r="D61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10"/>
  <c r="D14" i="40"/>
  <c r="D32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11"/>
  <c r="C32" i="39"/>
  <c r="C55" s="1"/>
  <c r="C16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10"/>
  <c r="D33" i="38"/>
  <c r="D21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14"/>
  <c r="D39" i="37"/>
  <c r="D61" s="1"/>
  <c r="D1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8"/>
  <c r="J59"/>
  <c r="J60"/>
  <c r="J61"/>
  <c r="J9"/>
  <c r="C31" i="258"/>
  <c r="C18"/>
  <c r="C54" s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9"/>
  <c r="C48" i="46"/>
  <c r="C33"/>
  <c r="C17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10"/>
  <c r="I11"/>
  <c r="I12"/>
  <c r="I13"/>
  <c r="I14"/>
  <c r="I9"/>
  <c r="C62" i="34"/>
  <c r="C26"/>
  <c r="D16" i="272"/>
  <c r="D5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12"/>
  <c r="D22" i="268"/>
  <c r="D52"/>
  <c r="D40"/>
  <c r="D32"/>
  <c r="D15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9"/>
  <c r="D13" i="33"/>
  <c r="D22"/>
  <c r="D30"/>
  <c r="D52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10"/>
  <c r="D36" i="32"/>
  <c r="D25"/>
  <c r="D13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10"/>
  <c r="D30" i="31"/>
  <c r="D16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8"/>
  <c r="J39"/>
  <c r="J40"/>
  <c r="J41"/>
  <c r="J42"/>
  <c r="J43"/>
  <c r="J44"/>
  <c r="J45"/>
  <c r="J46"/>
  <c r="J47"/>
  <c r="J48"/>
  <c r="J49"/>
  <c r="J50"/>
  <c r="J52"/>
  <c r="J53"/>
  <c r="J54"/>
  <c r="J10"/>
  <c r="D37" i="16"/>
  <c r="D47" s="1"/>
  <c r="J36"/>
  <c r="D52" i="26"/>
  <c r="D43"/>
  <c r="D25"/>
  <c r="D13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10"/>
  <c r="D36" i="25"/>
  <c r="D28"/>
  <c r="D16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6"/>
  <c r="K57"/>
  <c r="K58"/>
  <c r="K9"/>
  <c r="D32" i="47"/>
  <c r="D12"/>
  <c r="D50"/>
  <c r="D23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11"/>
  <c r="D51" i="30"/>
  <c r="D40"/>
  <c r="D32"/>
  <c r="G32" s="1"/>
  <c r="G53" s="1"/>
  <c r="J11"/>
  <c r="J12"/>
  <c r="J13"/>
  <c r="J14"/>
  <c r="J15"/>
  <c r="J16"/>
  <c r="J17"/>
  <c r="J18"/>
  <c r="J19"/>
  <c r="J20"/>
  <c r="J21"/>
  <c r="J22"/>
  <c r="J23"/>
  <c r="J24"/>
  <c r="J25"/>
  <c r="J26"/>
  <c r="J27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10"/>
  <c r="C26" i="267"/>
  <c r="D26" s="1"/>
  <c r="J21"/>
  <c r="C49" i="29"/>
  <c r="C29"/>
  <c r="C22"/>
  <c r="C16"/>
  <c r="C17" i="28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1"/>
  <c r="I52"/>
  <c r="I53"/>
  <c r="I54"/>
  <c r="I9"/>
  <c r="C16" i="260" l="1"/>
  <c r="C52" i="29"/>
  <c r="C52" i="267"/>
  <c r="D55" i="272"/>
  <c r="D51" i="32"/>
  <c r="E26" i="267"/>
  <c r="D51" i="38"/>
  <c r="D54" i="26"/>
  <c r="C54" i="28"/>
  <c r="D55" i="40"/>
  <c r="C51" i="46"/>
  <c r="C84" i="34"/>
  <c r="D54" i="268"/>
  <c r="D54" i="33"/>
  <c r="D54" i="31"/>
  <c r="D58" i="25"/>
  <c r="D52" i="47"/>
  <c r="D53" i="30"/>
  <c r="C25" i="27"/>
  <c r="C34"/>
  <c r="C52"/>
  <c r="C1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8"/>
  <c r="C32" i="49"/>
  <c r="C13"/>
  <c r="I9"/>
  <c r="I10"/>
  <c r="I11"/>
  <c r="I12"/>
  <c r="I13"/>
  <c r="I14"/>
  <c r="I15"/>
  <c r="I16"/>
  <c r="I17"/>
  <c r="I18"/>
  <c r="I19"/>
  <c r="I20"/>
  <c r="I21"/>
  <c r="I22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8"/>
  <c r="C45" i="24"/>
  <c r="C25"/>
  <c r="C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10"/>
  <c r="C34" i="22"/>
  <c r="C2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11"/>
  <c r="C31" i="21"/>
  <c r="C23"/>
  <c r="C13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10"/>
  <c r="I9"/>
  <c r="C31" i="20"/>
  <c r="C22"/>
  <c r="C13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10"/>
  <c r="C16" i="19"/>
  <c r="C49" s="1"/>
  <c r="I13"/>
  <c r="C35" i="18"/>
  <c r="C40"/>
  <c r="C18"/>
  <c r="C12"/>
  <c r="J16"/>
  <c r="J9"/>
  <c r="J10"/>
  <c r="J11"/>
  <c r="J12"/>
  <c r="J13"/>
  <c r="J14"/>
  <c r="J15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8"/>
  <c r="C41" i="269"/>
  <c r="C32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23"/>
  <c r="C41" i="17"/>
  <c r="C33"/>
  <c r="C19"/>
  <c r="I10"/>
  <c r="I11"/>
  <c r="I13"/>
  <c r="I14"/>
  <c r="I15"/>
  <c r="I16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9"/>
  <c r="C31" i="23"/>
  <c r="C18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9"/>
  <c r="C36" i="15"/>
  <c r="C26"/>
  <c r="C17"/>
  <c r="C62" i="274"/>
  <c r="C47"/>
  <c r="C33"/>
  <c r="C16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8"/>
  <c r="C66" i="14"/>
  <c r="C52"/>
  <c r="C37"/>
  <c r="J9"/>
  <c r="J10"/>
  <c r="J12"/>
  <c r="J13"/>
  <c r="J14"/>
  <c r="J15"/>
  <c r="J16"/>
  <c r="J17"/>
  <c r="J18"/>
  <c r="J19"/>
  <c r="J20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8"/>
  <c r="C43" i="44"/>
  <c r="C32"/>
  <c r="C1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50"/>
  <c r="I51"/>
  <c r="I52"/>
  <c r="I53"/>
  <c r="I54"/>
  <c r="I55"/>
  <c r="I56"/>
  <c r="I57"/>
  <c r="I9"/>
  <c r="C36" i="13"/>
  <c r="C27"/>
  <c r="C20"/>
  <c r="C43" i="12"/>
  <c r="C33"/>
  <c r="C23"/>
  <c r="C18"/>
  <c r="C53" i="11"/>
  <c r="C46"/>
  <c r="C32"/>
  <c r="C20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8"/>
  <c r="C31" i="10"/>
  <c r="I10"/>
  <c r="I11"/>
  <c r="I13"/>
  <c r="I14"/>
  <c r="I15"/>
  <c r="I16"/>
  <c r="I17"/>
  <c r="I19"/>
  <c r="I20"/>
  <c r="I21"/>
  <c r="I22"/>
  <c r="I26"/>
  <c r="I27"/>
  <c r="I28"/>
  <c r="I29"/>
  <c r="I30"/>
  <c r="I31"/>
  <c r="I32"/>
  <c r="I33"/>
  <c r="I34"/>
  <c r="I35"/>
  <c r="I36"/>
  <c r="I37"/>
  <c r="I38"/>
  <c r="I42"/>
  <c r="I43"/>
  <c r="I44"/>
  <c r="I45"/>
  <c r="I9"/>
  <c r="C48" i="270"/>
  <c r="I41"/>
  <c r="I42"/>
  <c r="I43"/>
  <c r="I44"/>
  <c r="I45"/>
  <c r="I46"/>
  <c r="I47"/>
  <c r="I40"/>
  <c r="C24"/>
  <c r="I19"/>
  <c r="H11" i="25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10"/>
  <c r="C44" i="257"/>
  <c r="C28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12"/>
  <c r="C54" i="9"/>
  <c r="C33"/>
  <c r="C19"/>
  <c r="I10"/>
  <c r="I11"/>
  <c r="I12"/>
  <c r="I13"/>
  <c r="I14"/>
  <c r="I15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9"/>
  <c r="C55" i="5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9"/>
  <c r="C34" i="52"/>
  <c r="C17"/>
  <c r="C45" s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9"/>
  <c r="C49" i="8"/>
  <c r="C41"/>
  <c r="C31"/>
  <c r="C1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9"/>
  <c r="C34" i="7"/>
  <c r="C15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5"/>
  <c r="H46"/>
  <c r="H47"/>
  <c r="H48"/>
  <c r="H49"/>
  <c r="H50"/>
  <c r="H51"/>
  <c r="H52"/>
  <c r="H53"/>
  <c r="H54"/>
  <c r="H10"/>
  <c r="C54" i="6"/>
  <c r="C31"/>
  <c r="C2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9"/>
  <c r="C26" i="5"/>
  <c r="C18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12"/>
  <c r="C24" i="45"/>
  <c r="C12"/>
  <c r="F12" s="1"/>
  <c r="F45" s="1"/>
  <c r="C26" i="4"/>
  <c r="C36" s="1"/>
  <c r="C19"/>
  <c r="C24" i="3"/>
  <c r="C25" s="1"/>
  <c r="C14"/>
  <c r="J10"/>
  <c r="J11"/>
  <c r="J12"/>
  <c r="J13"/>
  <c r="J14"/>
  <c r="J15"/>
  <c r="J16"/>
  <c r="J17"/>
  <c r="J18"/>
  <c r="J19"/>
  <c r="J20"/>
  <c r="J21"/>
  <c r="J22"/>
  <c r="J23"/>
  <c r="J24"/>
  <c r="J9"/>
  <c r="C32" i="271"/>
  <c r="C34" s="1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15"/>
  <c r="I9" i="2"/>
  <c r="I10"/>
  <c r="I11"/>
  <c r="I12"/>
  <c r="I13"/>
  <c r="I14"/>
  <c r="I15"/>
  <c r="I16"/>
  <c r="I17"/>
  <c r="I18"/>
  <c r="I19"/>
  <c r="I20"/>
  <c r="I22"/>
  <c r="I23"/>
  <c r="I24"/>
  <c r="I25"/>
  <c r="I26"/>
  <c r="I27"/>
  <c r="I28"/>
  <c r="I29"/>
  <c r="I30"/>
  <c r="I31"/>
  <c r="I32"/>
  <c r="I33"/>
  <c r="I34"/>
  <c r="I35"/>
  <c r="I36"/>
  <c r="I37"/>
  <c r="I38"/>
  <c r="H8" i="1"/>
  <c r="I8" i="2"/>
  <c r="C30" i="1"/>
  <c r="C27"/>
  <c r="C17"/>
  <c r="C57" i="9" l="1"/>
  <c r="C8" i="260" s="1"/>
  <c r="D19" i="9"/>
  <c r="D57" s="1"/>
  <c r="C68" i="14"/>
  <c r="C48" i="15"/>
  <c r="C46" i="5"/>
  <c r="C51" i="270"/>
  <c r="C55" i="27"/>
  <c r="C54" i="269"/>
  <c r="C57" i="17"/>
  <c r="C50" i="12"/>
  <c r="C50" i="49"/>
  <c r="C48" i="24"/>
  <c r="C49" i="22"/>
  <c r="C44" i="21"/>
  <c r="C45" i="20"/>
  <c r="C43" i="18"/>
  <c r="C43" i="23"/>
  <c r="C64" i="274"/>
  <c r="C47" i="257"/>
  <c r="C53" i="8"/>
  <c r="C54" i="7"/>
  <c r="C57" i="6"/>
  <c r="C45" i="45"/>
  <c r="C31" i="1"/>
  <c r="C57" i="44"/>
  <c r="C52" i="13"/>
  <c r="C73" i="11"/>
  <c r="C45" i="10"/>
  <c r="J25" i="3"/>
  <c r="C10" i="260" l="1"/>
  <c r="C14" i="259"/>
  <c r="C31"/>
  <c r="C44" l="1"/>
  <c r="C40" i="30"/>
  <c r="D8" i="260" l="1"/>
  <c r="E8" s="1"/>
  <c r="F8" s="1"/>
  <c r="C18"/>
  <c r="D18" s="1"/>
  <c r="C36" i="25"/>
  <c r="E18" i="260" l="1"/>
  <c r="F18" s="1"/>
  <c r="C52" i="272"/>
  <c r="C42"/>
  <c r="C34"/>
  <c r="L26"/>
  <c r="C25"/>
  <c r="C16"/>
  <c r="C55" l="1"/>
  <c r="C40" i="268" l="1"/>
  <c r="C15"/>
  <c r="E32" i="269" l="1"/>
  <c r="D32"/>
  <c r="C32" i="268"/>
  <c r="F32" i="269" l="1"/>
  <c r="D19"/>
  <c r="D54" s="1"/>
  <c r="C22" i="268"/>
  <c r="C52"/>
  <c r="L23"/>
  <c r="C54" l="1"/>
  <c r="E19" i="269"/>
  <c r="E54" s="1"/>
  <c r="F19"/>
  <c r="F54" s="1"/>
  <c r="D17" i="267"/>
  <c r="D52" s="1"/>
  <c r="F54" i="268" l="1"/>
  <c r="E54"/>
  <c r="F17" i="267"/>
  <c r="F52" s="1"/>
  <c r="E17"/>
  <c r="E52" s="1"/>
  <c r="C17" i="43" l="1"/>
  <c r="C32" i="42"/>
  <c r="C31"/>
  <c r="C22"/>
  <c r="C19"/>
  <c r="C14"/>
  <c r="C10"/>
  <c r="C9"/>
  <c r="C16" s="1"/>
  <c r="C59" i="53"/>
  <c r="C46"/>
  <c r="C29"/>
  <c r="C20"/>
  <c r="C44" i="48"/>
  <c r="C42"/>
  <c r="C22"/>
  <c r="C19"/>
  <c r="C18"/>
  <c r="C16"/>
  <c r="C15"/>
  <c r="C10"/>
  <c r="C17" i="50"/>
  <c r="C25"/>
  <c r="C34"/>
  <c r="C19" i="36"/>
  <c r="C16"/>
  <c r="C13"/>
  <c r="C10"/>
  <c r="C34" i="41"/>
  <c r="C32"/>
  <c r="C28"/>
  <c r="C25"/>
  <c r="C22"/>
  <c r="C19"/>
  <c r="C10"/>
  <c r="C27" i="40"/>
  <c r="C25"/>
  <c r="C23"/>
  <c r="C21"/>
  <c r="C18"/>
  <c r="C11"/>
  <c r="C28" i="38"/>
  <c r="C26"/>
  <c r="C24"/>
  <c r="C17"/>
  <c r="C14"/>
  <c r="C34" i="37"/>
  <c r="C33"/>
  <c r="C32"/>
  <c r="C27"/>
  <c r="C23"/>
  <c r="C22"/>
  <c r="C15"/>
  <c r="C12"/>
  <c r="C9"/>
  <c r="C19" s="1"/>
  <c r="C13" i="33"/>
  <c r="C22"/>
  <c r="C30"/>
  <c r="C52"/>
  <c r="C31" i="32"/>
  <c r="C19"/>
  <c r="C10"/>
  <c r="C16" i="31"/>
  <c r="C30"/>
  <c r="C38"/>
  <c r="C52"/>
  <c r="C36" i="16"/>
  <c r="C37" s="1"/>
  <c r="C47" s="1"/>
  <c r="C48" i="26"/>
  <c r="C52" s="1"/>
  <c r="C40"/>
  <c r="C36"/>
  <c r="C35"/>
  <c r="C34"/>
  <c r="C18"/>
  <c r="C17"/>
  <c r="C16"/>
  <c r="C10"/>
  <c r="C16" i="25"/>
  <c r="C51" i="50" l="1"/>
  <c r="C39" i="41"/>
  <c r="C21" i="38"/>
  <c r="C22" i="43"/>
  <c r="C46" s="1"/>
  <c r="C37" i="42"/>
  <c r="C26"/>
  <c r="C26" i="48"/>
  <c r="C12"/>
  <c r="C47"/>
  <c r="C23" i="36"/>
  <c r="C46" s="1"/>
  <c r="C15" i="41"/>
  <c r="C61" s="1"/>
  <c r="C33" i="38"/>
  <c r="C51" s="1"/>
  <c r="C39" i="37"/>
  <c r="C61" s="1"/>
  <c r="C13" i="32"/>
  <c r="C36"/>
  <c r="C25"/>
  <c r="C51" s="1"/>
  <c r="C13" i="26"/>
  <c r="C25"/>
  <c r="C32" i="40"/>
  <c r="C14"/>
  <c r="C56" i="25"/>
  <c r="C28"/>
  <c r="C54" i="31"/>
  <c r="C62" i="53"/>
  <c r="C54" i="33"/>
  <c r="C43" i="26"/>
  <c r="C49" i="47"/>
  <c r="C48"/>
  <c r="C43"/>
  <c r="C29"/>
  <c r="C21"/>
  <c r="C20"/>
  <c r="C16"/>
  <c r="C11"/>
  <c r="C14" i="30"/>
  <c r="C27"/>
  <c r="C26"/>
  <c r="C54" i="26" l="1"/>
  <c r="C58" i="25"/>
  <c r="C52" i="42"/>
  <c r="C50" i="48"/>
  <c r="C50" i="47"/>
  <c r="C23"/>
  <c r="C32"/>
  <c r="C12"/>
  <c r="C55" i="40"/>
  <c r="C32" i="30"/>
  <c r="C51"/>
  <c r="C52" i="47" l="1"/>
  <c r="C53" i="30"/>
  <c r="L26" i="33" l="1"/>
  <c r="E15" i="16" l="1"/>
  <c r="E47" s="1"/>
  <c r="F15"/>
  <c r="F47" s="1"/>
  <c r="G15"/>
  <c r="G47" s="1"/>
  <c r="G62" i="53" l="1"/>
  <c r="E62"/>
  <c r="F62"/>
  <c r="A2" i="5" l="1"/>
  <c r="A1"/>
  <c r="A2" i="4"/>
  <c r="A1"/>
  <c r="A2" i="3"/>
  <c r="A1"/>
  <c r="J8" i="260" l="1"/>
</calcChain>
</file>

<file path=xl/sharedStrings.xml><?xml version="1.0" encoding="utf-8"?>
<sst xmlns="http://schemas.openxmlformats.org/spreadsheetml/2006/main" count="4285" uniqueCount="417">
  <si>
    <t>N</t>
  </si>
  <si>
    <t>SOIL CONSERVATION</t>
  </si>
  <si>
    <t>BORNO STATE GOVERNMENT</t>
  </si>
  <si>
    <t>ECON CODE</t>
  </si>
  <si>
    <t xml:space="preserve">DESCRIPTION </t>
  </si>
  <si>
    <t>BUDGET             2016</t>
  </si>
  <si>
    <t xml:space="preserve">TOTAL 3 YEARS BUDGET             </t>
  </si>
  <si>
    <t>PURCHASE OF FIXED ASSETS - GENERAL</t>
  </si>
  <si>
    <t>PURCHASE OF OFFICE BUILDINGS</t>
  </si>
  <si>
    <t>PURCHASE OF RESIDENTIAL BUILDINGS</t>
  </si>
  <si>
    <t>PURCHASE OF MOTOR CYCLES</t>
  </si>
  <si>
    <t>PURCHASE OF MOTOR VEHICLES</t>
  </si>
  <si>
    <t>PUECHASE OF VANS</t>
  </si>
  <si>
    <t>PURCHASE OF TRUCKS</t>
  </si>
  <si>
    <t>PURCHASE OF BUSES</t>
  </si>
  <si>
    <t>PURCHASE OF SEA BOATS</t>
  </si>
  <si>
    <t>PURCHASE OF SHIPS</t>
  </si>
  <si>
    <t>PURCHASE OF TRAINS</t>
  </si>
  <si>
    <t>PURCHASE OF OFFICE FURNITURE &amp; FITTINGS</t>
  </si>
  <si>
    <t>PURCHASE OF COMPUTERS</t>
  </si>
  <si>
    <t>PURCHASE OF COMPUTER PRINTERS</t>
  </si>
  <si>
    <t>PURCHASE OF PHOTOCOPYING MACHINES</t>
  </si>
  <si>
    <t>PURCHASE OF TYPEWRITERS</t>
  </si>
  <si>
    <t>PURCHAES OF SHREDDING MACHINES</t>
  </si>
  <si>
    <t>PURCHASE OF SCANNERS</t>
  </si>
  <si>
    <t>PURCHASE OF POWER GENERATING SET</t>
  </si>
  <si>
    <t>PURCHASE OF CANTEEN/ KITCHEN EQUIPMENT</t>
  </si>
  <si>
    <t>PURCHASE OF RESIDENTIAL FURNITURE</t>
  </si>
  <si>
    <t>PURCHASE OF HEALTH/ MEDICAL EQUIPMENT</t>
  </si>
  <si>
    <t>PURCHASE OF FIRE FIGHTING EQUIPMENT</t>
  </si>
  <si>
    <t>PURCHASE OF TEACHING/ LEARNING &amp; EQUIPMENT</t>
  </si>
  <si>
    <t>PURCHASE OF LIBRARY BOOKS &amp; EQUIPMENT</t>
  </si>
  <si>
    <t>PURCHASE OF SPORTING/ GAMING EQUIPMENT</t>
  </si>
  <si>
    <t>PURCHASE OF AGRICULTURAL EQUIPMENT</t>
  </si>
  <si>
    <t>PURCHASE OF SECURITY EQUIPMENT</t>
  </si>
  <si>
    <t>PURCHASE OF INDUSTRIAL EQUIPMENT</t>
  </si>
  <si>
    <t>PURCHASE OF SURVEYING EQUIPMENT</t>
  </si>
  <si>
    <t>SUB -TOTAL</t>
  </si>
  <si>
    <t>CONTRUCTION/ PROVISION OF FIXED ASSETS - GENERAL</t>
  </si>
  <si>
    <t>CONTRUCTION/ PROVISION OF OFFICE BUILDINGS</t>
  </si>
  <si>
    <t>CONSTRUCTION/ PROVISION OF RESIDENTIAL BUILDINGS</t>
  </si>
  <si>
    <t>CONSTRUCTION/ PROVISION OF ELECTRICITY</t>
  </si>
  <si>
    <t>CONSTRUCTION/ PROVISION OF HOUSING</t>
  </si>
  <si>
    <t>CONSTRUCTION/ PROVISION OF WATER FACILITIES</t>
  </si>
  <si>
    <t>CONSTRUCTION/ PROVISION OF HOSPITALS/ HEALTH CENTRES</t>
  </si>
  <si>
    <t>CONSTRUCTION/ PROVISION OF PUBLIC SCHOOLS</t>
  </si>
  <si>
    <t>CONSTRUCTION/ PROVISION OF FIRE FIGHTING STATIONS</t>
  </si>
  <si>
    <t>CONSTRUCTION/ PROVISION OF LIBRARIES</t>
  </si>
  <si>
    <t>CONSTRUCTION/ PROVISION OF SPORTING FACILITIES</t>
  </si>
  <si>
    <t>CONSTRUCTION/ PROVISION OF AGRICULTURAL FACILITIES</t>
  </si>
  <si>
    <t>CONSTRUCTION/ PROVISION OF ROADS</t>
  </si>
  <si>
    <t>CONSTRUCTION/ PROVISION OF RAIL-WAYS</t>
  </si>
  <si>
    <t>CONSTRUCTION/ PROVISION OF WATER-WAYS</t>
  </si>
  <si>
    <t>CONSTRUCTION/ PROVISION OF AIR-PORT/ AERODROMES</t>
  </si>
  <si>
    <t>CONSTRUCTION/ PROVISION OF INFRASTRUCTURE</t>
  </si>
  <si>
    <t>CONSTRUCTION/ PROVISION OF RECREATIONAL FACILITIES</t>
  </si>
  <si>
    <t>CONSTRUCTION OF BOUNDARY PILLARS/ RIGHT OF WAYS</t>
  </si>
  <si>
    <t>CONSTRUCTION OF TRAFFIC/ STREET LIGHTS</t>
  </si>
  <si>
    <t>CONSTRUCTION OF POWER GENERATING PLANTS</t>
  </si>
  <si>
    <t>CONSTRUCTION/ PROVISION OF CEMETERIES</t>
  </si>
  <si>
    <t>CONSTRUCTION OF ICT INFRASTRUCTURES</t>
  </si>
  <si>
    <t>REHABILITATION/ REPAIRS OF FIXED ASSETS - GENERAL</t>
  </si>
  <si>
    <t>REHABILITATION/ REPAIRS OF RESIDENTIAL BUILDING</t>
  </si>
  <si>
    <t>REHABILITATION/ REPAIRS - ELECTRICITY</t>
  </si>
  <si>
    <t>REHABILITATION/ REPAIRS - HOUSING</t>
  </si>
  <si>
    <t>REHABILITATION/ REPAIRS - WATER FACILITIES</t>
  </si>
  <si>
    <t>REHABILITATION/ REPAIRS - HOSPITAL/ HEALTH CENTRES</t>
  </si>
  <si>
    <t>REHABILITATION/ REPAIRS - PUBLIC SCHOOLS</t>
  </si>
  <si>
    <t>REHABILITATION/ REPAIRS - FIRE FIGHTING STATIONS</t>
  </si>
  <si>
    <t>REHABILITATION/ REPAIRS - LIBRARIES</t>
  </si>
  <si>
    <t>REHABILITATION/ REPAIRS - SPORTING FACILITIES</t>
  </si>
  <si>
    <t>REHABILITATION/ REPAIRS - AGRICULTURAL FACILITIES</t>
  </si>
  <si>
    <t>REHABILITATION/ REPAIRS - ROADS</t>
  </si>
  <si>
    <t>REHABILITATION/ REPAIRS - RAILWAYS</t>
  </si>
  <si>
    <t>REHABILITATION/ REPAIRS - WATERWAY</t>
  </si>
  <si>
    <t>REHABILITATION/ REPAIRS - RECREATIONAL FACILITIES</t>
  </si>
  <si>
    <t>REHABILITATION/ REPAIRS - AIR NAVIGATIONAL EQUIPMENT</t>
  </si>
  <si>
    <t>REHABILITATION/ REPAIRS OF OFFICE BUILDINGS</t>
  </si>
  <si>
    <t>REHABILITATION/ REPAIRS OF BOUNDARIES</t>
  </si>
  <si>
    <t>REHABILITATION/ REPAIRS - TRAFFIC/ STREET LIGHTS</t>
  </si>
  <si>
    <t>REHABILITATION/ REPAIRS - MARKETS/ PARKS</t>
  </si>
  <si>
    <t>REHABILITATION/ REPAIRS - POWER GENERATING PLANTS</t>
  </si>
  <si>
    <t>REHABILITATION/ REPAIRS - ICT INFRASTRUCTURES</t>
  </si>
  <si>
    <t>PRESERVATION OF THE ENVIRONMENT - GENERAL</t>
  </si>
  <si>
    <t>TREE PLANTING</t>
  </si>
  <si>
    <t>EROSION &amp; FLOOD CONTROL</t>
  </si>
  <si>
    <t>WILDLIFE CONSERVATION</t>
  </si>
  <si>
    <t>INDUSTRIAL POLLUTION PREVENTION &amp; CONTROL</t>
  </si>
  <si>
    <t>WATER POLLUTION PREVENTION &amp; CONTROL</t>
  </si>
  <si>
    <t>ACQUISITION OF NON TANGIBLE ASSETS</t>
  </si>
  <si>
    <t>RESEARCH &amp; DEVELOPMENT</t>
  </si>
  <si>
    <t>COMPUTER SOFTWARE ACQUISITION</t>
  </si>
  <si>
    <t>MONITORING &amp; EVALUATION</t>
  </si>
  <si>
    <t>ANNIVERSARIES/ CELEBRATIONS</t>
  </si>
  <si>
    <t>MARGIN FOR INCREASES IN COSTS</t>
  </si>
  <si>
    <t>GRAND TOTAL</t>
  </si>
  <si>
    <t>PURCHASE/ACQUISITION OF LAND</t>
  </si>
  <si>
    <t>PURCHASE OF BROADCASTING EQUIPMENT</t>
  </si>
  <si>
    <t>ANNIVERSARIES/CELEBRATIONS &amp; PRINTING WORKS</t>
  </si>
  <si>
    <t>SECTOR: ECONOMIC</t>
  </si>
  <si>
    <t>REHABILITATION OF ROAD CONSTRUCTION PLANTS &amp; EQUIPMENT</t>
  </si>
  <si>
    <t>PURCHASE ROAD CONSTRUCTION PLANTS &amp; EQUIPMENT</t>
  </si>
  <si>
    <t>CONTRUCTION/PROVISION OF OFFICE BUILDINGS</t>
  </si>
  <si>
    <t xml:space="preserve">LANSCAPING </t>
  </si>
  <si>
    <t xml:space="preserve">DROUGHT &amp; DESERTIFICATION CONTROL </t>
  </si>
  <si>
    <t>PURCHASE OF SPORTING/GAMING EQUIPMENT</t>
  </si>
  <si>
    <t>CONSTRUCTION/ESTABLISHMENT OF TRADE FREE ZONE</t>
  </si>
  <si>
    <t>CONSTRUCTION OF HOTEL BUILDINGS</t>
  </si>
  <si>
    <t>PURCHASE OF MOTOR CYCLES (TRICYCLES)</t>
  </si>
  <si>
    <t>FEASIBILITY STUDIES, LAYOUT DESIGNS, ETC</t>
  </si>
  <si>
    <t>PURCHASE OF SKILLS ACQUISITION TOOLS &amp; EQUIPMENT</t>
  </si>
  <si>
    <t>TRADE FAIRS &amp; EXHIBITIONS</t>
  </si>
  <si>
    <t xml:space="preserve">INVESTMENTS </t>
  </si>
  <si>
    <t>LOCAL INVESTMENTS: QUOTED COMPANIES</t>
  </si>
  <si>
    <t>LOCAL INVESTMENTS: NON QUOTED COMPANIES</t>
  </si>
  <si>
    <t>INVESTMENT IN NIGERIAN TREASURY BILLS (NBTs)</t>
  </si>
  <si>
    <t>INVESTMENT IN TREASURY BILLS OF OTHER GOVERNMENTS</t>
  </si>
  <si>
    <t>INVESTMENT IN TREASURY BONDS</t>
  </si>
  <si>
    <t>INVESTMENT IN DERIVATIVES</t>
  </si>
  <si>
    <t xml:space="preserve">MDA: BORNO SUPPLY COMPANY LTD                                 CODE: </t>
  </si>
  <si>
    <t>PURCHASE OF UNDERGROUND TANKS &amp; FUEL DISPENSING PUMPS</t>
  </si>
  <si>
    <t>CONSTRUCTION OF PEDESTRIAN BRIDGES/PROVISION OF ROAD FURNITURE</t>
  </si>
  <si>
    <t>PURCHASE OF AERO SPARES/ MAINTENANCE</t>
  </si>
  <si>
    <t>PURCHASE OF HOTEL FURNITURE &amp; FITTINGS</t>
  </si>
  <si>
    <t>PURCHASE OF WORKSHOP TOOLS/MAINTENANCE</t>
  </si>
  <si>
    <t>CONSTRUCTION/ PROVISION OF AIR-PORT/AERODROMES</t>
  </si>
  <si>
    <t>CONSTRUCTION OF TRAFFIC/STREET LIGHTS</t>
  </si>
  <si>
    <t>CONSTRUCTION/PROVISION OF COMMUNITY AMENITIES</t>
  </si>
  <si>
    <t>PURCHASE OF COTTAGE INDUSTRY MACHINES &amp; EQUIPMENT</t>
  </si>
  <si>
    <t>CONSTRUCTION/ESTABLISHMENT OF YOUTH DEVELOPMENT CENTRES</t>
  </si>
  <si>
    <t>CONSTRUCTION OF SKILL ACQUISITION CENTRES</t>
  </si>
  <si>
    <t>YOUTH TRAINING AND EMPOWERMENT</t>
  </si>
  <si>
    <t>SECTOR: SOCIAL</t>
  </si>
  <si>
    <t>SURVEY, PLAN DESIGNS, &amp; MAPPING</t>
  </si>
  <si>
    <t>PURCHASE OF SUBMERSIBLE PUMPS/PIPES/SPARES</t>
  </si>
  <si>
    <t>CONSTRUCTION OF MARKETS/PARKS/SHOPS</t>
  </si>
  <si>
    <t>CONSTRUCTION OF REFUGEES CAMP/PROVISION OF FACILITIES</t>
  </si>
  <si>
    <t>CONSTRUCTION OF REMAND HOME/PROVISION OF FACILITIES</t>
  </si>
  <si>
    <t>CONSTRUCTION OF GIRL CHILD CENTRES/PROVISION OF FACILITIES</t>
  </si>
  <si>
    <t>CONSTRUCTION OF SKILLS ACQUISITION WORKSHOPS/PROVISION OF FACILITIES</t>
  </si>
  <si>
    <t>WOMEN MOBILISATION, RE-ORIENTAION, &amp; EMPOWERMENT</t>
  </si>
  <si>
    <t>PURCHASE OF EDUCATIONAL/RECREATIONAL FACILITIES FOR CHILDREN</t>
  </si>
  <si>
    <t>LOGISTICS SUPPORT FOR CHILDREN, GIRL CHILD, &amp; WIDOWS</t>
  </si>
  <si>
    <t>REHABILITATION/ REPAIRS - HOSPITAL/HEALTH CENTRES</t>
  </si>
  <si>
    <t>PURCHASE OF TEACHING/LEARNING &amp; EQUIPMENT</t>
  </si>
  <si>
    <t>PURCHASE OF SCHOOL FURNITURE &amp; FITTINGS</t>
  </si>
  <si>
    <t>PURCHASE OF TEACHING/LEARNING MATERIALS &amp; EQUIPMENT</t>
  </si>
  <si>
    <t>CONSTRUCTION/PROVISION OF WAREHOUSE/STORE/STORAGE FACILITIES</t>
  </si>
  <si>
    <t>CONSTRUCTION/ PROVISION OF HOSPITALS/HEALTH CENTRES</t>
  </si>
  <si>
    <t>CONSTRUCTION OF LECTURE HALLS/THEATHERS</t>
  </si>
  <si>
    <t>CONSTRUCTION OF STUDENTS HOTELS/PROVISION OF FACILITIES</t>
  </si>
  <si>
    <t>HUMAN CAPITAL DEVELOPMENT &amp; SCHOLARSHIPS</t>
  </si>
  <si>
    <t>REHABILITATION/REPAIRS OF EMIRS' PALACES</t>
  </si>
  <si>
    <t>CONSTRUCTION OF COURT BUILDINGS</t>
  </si>
  <si>
    <t>CONSTRUCTION OF VETERINARY CLINICS/LABORATORIES</t>
  </si>
  <si>
    <t>CONSRUCTION/PROVISION OF LIVESTOCK INFRASTRUCTURE</t>
  </si>
  <si>
    <t>PURCHASE OF VETERINARY EQUIPMENT, TOOLS, &amp; FITTINGS</t>
  </si>
  <si>
    <t>LIVESTOCK MANAGEMENT &amp; DEVELOPMENT - GENERAL</t>
  </si>
  <si>
    <t xml:space="preserve">PURCHASE OF PRINTING MACHINES &amp; EQUIPMENT </t>
  </si>
  <si>
    <t xml:space="preserve">PURCHASE OF OPEN BROADCASTING VANS </t>
  </si>
  <si>
    <t>PURCHASE OF TRUCTORS &amp; IMPLEMENTS</t>
  </si>
  <si>
    <t>PURCHASE OF OTHER AGRICULTURAL MACHINERIES &amp; IMPLEMENTS</t>
  </si>
  <si>
    <t>PURCHASE OF IRRIGATION MACHINES, EQUIPMENT, &amp; TOOLS</t>
  </si>
  <si>
    <t>PURCHASE OF INDUSTRIAL PLANTS</t>
  </si>
  <si>
    <t>PURCHASE OF SAFES &amp; FIREPROOF CABINETS</t>
  </si>
  <si>
    <t>CONSTRUCTION/PROVISION OF IRRIGATION INFRASTRUCTURES/FACILITIES</t>
  </si>
  <si>
    <t>CONSTRUCTION/PROVISION OF SEWARAGE &amp; DRAINAGES FACILITIES</t>
  </si>
  <si>
    <t xml:space="preserve">CONSTRUCTION OF INDUSTRIES/FACTORIES </t>
  </si>
  <si>
    <t>CONSTRUCTION OF CONTAINER FREIGHT STATION/DRY-PORT</t>
  </si>
  <si>
    <t xml:space="preserve">CONSTRUCTION OF MODEL VILLAGE/PROVISION OF FACILITIES </t>
  </si>
  <si>
    <t>CONSTRUCTION OF SANGAYA SCHOOLS/PROVISION OF INFRASTRUCTURES</t>
  </si>
  <si>
    <t>CONSTRUCTION OF SCHOOL LABORATORY/PROVISION OF FACILITIES</t>
  </si>
  <si>
    <t>CONSTRUCTION OF EMIRS' PALACES/PROVISION OF INFRASTRUCTURES</t>
  </si>
  <si>
    <t>REHABILITATION/REPAIRS OF TRADE FREE ZONE</t>
  </si>
  <si>
    <t>REHABILITATION/REPAIRS OF HOTEL BUILDINGS</t>
  </si>
  <si>
    <t xml:space="preserve">REHABILITATION/REPAIRS OF INDUSTRIES/FACTORIES </t>
  </si>
  <si>
    <t>REHABILITATION/REPAIRS OF SKILLS ACQUISITION WORKSHOPS/FACILITIES</t>
  </si>
  <si>
    <t>REHABILITATION/REPAIRS OF SANGAYA SCHOOLS/INFRASTRUCTURES</t>
  </si>
  <si>
    <t>REHABILITATION/REPAIRS OF LECTURE HALLS/THEATHERS</t>
  </si>
  <si>
    <t>REHABILITATION/REPAIRS OF SCHOOL LABORATORY/FACILITIES</t>
  </si>
  <si>
    <t>REHABILITATION/REPAIRS OF STUDENTS HOTELS/FACILITIES</t>
  </si>
  <si>
    <t>REHABILITATION/REPAIRS OF COURT BUILDINGS</t>
  </si>
  <si>
    <t>REHABILITATION/REPAIRS OF VETERINARY CLINICS/LABORATORIES</t>
  </si>
  <si>
    <t>REHABILITATION/REPAIRS OF LIVESTOCK INFRASTRUCTURE</t>
  </si>
  <si>
    <t>REFURBISHING OF PRINTING MACHINES</t>
  </si>
  <si>
    <t>REFURBISHING OF TRACTORS &amp; AGRICULTURAL MACHINES</t>
  </si>
  <si>
    <t>REFURBISHING OF INDUSTRIAL PLANT &amp; EQUIPMENT</t>
  </si>
  <si>
    <t>RESETTLEMENT/PROVISION OF RELIEF MATERIALS TO INTERNALLY DISPLACED PERSONS</t>
  </si>
  <si>
    <t xml:space="preserve">PURCHASE/DISTRIBUTION OF RELIEF MATERIALS TO DISASTER VICTIMS </t>
  </si>
  <si>
    <t>SOCIETAL RE-ORIENTATION AND MOBILISATION/POLITICAL EDUCATION</t>
  </si>
  <si>
    <t>PEST CONTROL &amp; CROPS PROTECTION/PROVISION OF FARM INPUTS- GENERAL</t>
  </si>
  <si>
    <t xml:space="preserve">CULTIVATION OF SPECIAL CROPS/PROVISION OF FARM INPUTS/OTHER SUPPORTS </t>
  </si>
  <si>
    <t>FERTILISER SUBSIDIES</t>
  </si>
  <si>
    <t xml:space="preserve">FERTILISER BLENDING EXPENSES </t>
  </si>
  <si>
    <t>PURCHASE &amp; APPLICATION OF WATER TREATMENT CHEMICALS</t>
  </si>
  <si>
    <t xml:space="preserve">PROVISION OF MEDICAL SERVICES THROUGH HEALTH INSURANCE SCHEME   </t>
  </si>
  <si>
    <t xml:space="preserve">PILGRIMSWELFARE LOGISTICAL SUPPORT  </t>
  </si>
  <si>
    <t>PROVISION FOR THE INTEGRATION OF SANGAYA TO UBE SYSTEM</t>
  </si>
  <si>
    <t>RESETTLEMENT/SOCIAL SECURITY SUPPORT FOR THE NEEDY, DESTITUTES, &amp; PHYSICALLY CHALLENGED</t>
  </si>
  <si>
    <t>GRAIN RESERVES COSTS &amp; SUBSIDIES</t>
  </si>
  <si>
    <t>SEWARAGE &amp; REFUSE DISPOSAL</t>
  </si>
  <si>
    <t>PURCHASE ROAD CONSTRUCTION PLANTS, MACHINERIES &amp; EQUIPMENT</t>
  </si>
  <si>
    <t>CEREMONIAL SOCIAL WELFARE/PROVISION OF FOODSTUFFS</t>
  </si>
  <si>
    <t>MDA: WORKS AND TRANSPORT                                CODE: O23400100100</t>
  </si>
  <si>
    <t>MDA: OFFICE OF THE AUDITOR GENERAL - LOCAL GOVERNMENT                      CODE: O12300100100</t>
  </si>
  <si>
    <t>MDA: CIVIL SERVICE COMMISSION                      CODE: O14700100100</t>
  </si>
  <si>
    <t>MDA: MINISTRY OF HOME AFFAIRS, INFORMATION, &amp;  CULTURE                     CODE: O12300100100</t>
  </si>
  <si>
    <t>MDA: BORNO STATE INDEPENDENT ELECTORAL COMMISSION                      CODE: O14800100100</t>
  </si>
  <si>
    <t>MDA: LOCAL GOVERNMENT SERVICE COMMISSION                                   CODE: O12300100100</t>
  </si>
  <si>
    <t>SECTOR: ADMINISTRATIVE</t>
  </si>
  <si>
    <t>MDA: GOVERNOR'S OFFICE                      CODE: O11101300100</t>
  </si>
  <si>
    <t>MDA: GOVERNMENT HOUSE                                                                CODE: O11100100100</t>
  </si>
  <si>
    <t>MDA: MINISTRY OF INTER-GOVERNMENTAL AFFAIRS &amp; SPECIAL DUTIES                      CODE: O11113200100</t>
  </si>
  <si>
    <t>MDA: BORNO STATE HOUSE OF ASSEMBLY SERVICE COMMISSION                       CODE: O11200400100</t>
  </si>
  <si>
    <t>MDA: BORNO RADIO TELEVISION CORPORATION                      CODE: O12300300100</t>
  </si>
  <si>
    <t>MDA: BORNO STATE AGRICULTURAL MECHANISATION SCHEME (BOSAMA)                      CODE: O21510200200</t>
  </si>
  <si>
    <t>MDA: BORNO ROAD MANAGEMENT AGENCY                     CODE: O23400400100</t>
  </si>
  <si>
    <t xml:space="preserve">SECTOR: SOCIAL </t>
  </si>
  <si>
    <t>MDA: BORNO STATE ENVIRONMENTAL PROTECTION AGENCY (BOSEPA)                                 CODE: O53505500100</t>
  </si>
  <si>
    <t>MDA: MINISTRY OF TRADE, INVESTMENT, &amp; TOURISM                                CODE: O22200100100</t>
  </si>
  <si>
    <t xml:space="preserve">MDA: BORNO STATE HOTELS LTD                                 CODE: </t>
  </si>
  <si>
    <t>MDA: BOARD OF INTERNAL REVENUE                                 CODE: O22000800100</t>
  </si>
  <si>
    <t xml:space="preserve">MDA: MAIDUGURI INTERNATIONAL HOTELS LTD                                 CODE: </t>
  </si>
  <si>
    <t>MDA: BORNO EXPRESS TRANSPORT CORPORATION                                CODE: O22905300100</t>
  </si>
  <si>
    <t>MDA: MINISTRY OF LANDS &amp; SURVEY                                 CODE: O26000100100</t>
  </si>
  <si>
    <t>MDA: URBAN PLANNING &amp; DEVELOPMENT BOARD                                 CODE: O26000200100</t>
  </si>
  <si>
    <t>MDA: MINISTRY OF WATER RESOURCES                                 CODE: O25200100100</t>
  </si>
  <si>
    <t>MDA: MINISTRY OF POVERTY ALLEVIATION &amp; YOUTH EMPOWERMENT                                 CODE: O51300100100</t>
  </si>
  <si>
    <t>MDA: MINISTRY OF ENVIRONMENT                                 CODE: O53500100100</t>
  </si>
  <si>
    <t>MDA: MINISTRY OF WOMEN AFFAIRS &amp; SOCIAL DEVELOPMENT                                 CODE: O51400100100</t>
  </si>
  <si>
    <t>MDA: MINISTRY OF SPORTS DEVELOPMENT                                   CODE: O53900100100</t>
  </si>
  <si>
    <t>MDA: MINISTRY OF HEALTH                                  CODE: O52100100100</t>
  </si>
  <si>
    <t>MDA: MINISTRY OF EDUCATION                                  CODE: O51700100100</t>
  </si>
  <si>
    <t>MDA: STATE UNIVERSAL BASIC EDUCATION BOARD                                  CODE: O51700300100</t>
  </si>
  <si>
    <t>MDA: MINISTRY OF HIGHER EDUCATION                                   CODE: O51800100100</t>
  </si>
  <si>
    <t>MDA: BORNO STATE SCHOLARSHIPS BOARD                                   CODE: O51705600100</t>
  </si>
  <si>
    <t>MDA: BORNO STATE LIBRARY BOARD                                                        CODE: O51700800100</t>
  </si>
  <si>
    <t>MDA: RAMAT POLYTECHNIC                                                                                           CODE: O51701800100</t>
  </si>
  <si>
    <t>MDA: BORNO STATE UNIVERSITY                                                     CODE: O51702100100</t>
  </si>
  <si>
    <t>MDA: KASHIM IBRAHIM COLLEGE OF EDUCATION                                  CODE: O51701900100</t>
  </si>
  <si>
    <t>MDA: COLLEGE OF EDUCATION WAKA-BIU                                  CODE: O51701900200</t>
  </si>
  <si>
    <t>MDA: UMAR IBN IBRAHIM ELKANEMI COLLEGE OF EDUCATION, SCIENCE, &amp; TECHNOLOGY                                  CODE: O51701900300</t>
  </si>
  <si>
    <t>SECTOR: ADMISTRATIVE</t>
  </si>
  <si>
    <t>MDA: LOCAL GOVERNMENT PENSION BOARD                                   CODE: O11103500100</t>
  </si>
  <si>
    <t>MDA: ABBA ASHIGAR COLLEGE OF BUSINESS &amp; ADMINISTRATIVE STUDIES                                   CODE: O12500500100</t>
  </si>
  <si>
    <t>MDA: GOVERNMENT PRINTING PRESS                                                                          CODE: O12301300100</t>
  </si>
  <si>
    <t>MDA: MINISTRY OF RELIGIOUS AFFAIRS &amp; SPECIAL EDUCATION                                   CODE: O55200100100</t>
  </si>
  <si>
    <t>SECTOR: LAW &amp; JUSTICE</t>
  </si>
  <si>
    <t>MDA: MINISTRY OF JUSTICE                                                                        CODE: O32600100100</t>
  </si>
  <si>
    <t>MDA: SCHOOL OF HIGHER ISLAMIC STUDIES                                                            CODE: 032600600200</t>
  </si>
  <si>
    <t>MDA: BORNO STATE HOUSE OF ASSEMBLY                                                     CODE: O11200100100</t>
  </si>
  <si>
    <t>MDA: OFFICE OF THE AUDITOR GENERAL - STATE                                              CODE: O14000100100</t>
  </si>
  <si>
    <t>MDA: MINISTRY OF AGRICULTURE &amp; NATURAL RESOURCES                                  CODE: O21500100100</t>
  </si>
  <si>
    <t>MDA: BORNO STATE AGRICULTURAL DEVELOPMENT PROGRAMME (BOSADP)          CODE: O21510200100</t>
  </si>
  <si>
    <t>MDA: MOHAMMED GONI COLLEGE OF LEGAL &amp; ISLAMIC STUDIES                                      CODE: 032600600100</t>
  </si>
  <si>
    <t>ADMINISTRATIVE SECTOR</t>
  </si>
  <si>
    <t>O2</t>
  </si>
  <si>
    <t>ECONOMIC SECTOR</t>
  </si>
  <si>
    <t>O3</t>
  </si>
  <si>
    <t>LAW &amp; JUSTICE SECTOR</t>
  </si>
  <si>
    <t>SOCIAL SECTOR</t>
  </si>
  <si>
    <t xml:space="preserve">TOTAL CAPITAL BUDGET </t>
  </si>
  <si>
    <t>O4</t>
  </si>
  <si>
    <t>BUDGET             2017</t>
  </si>
  <si>
    <t>FISHERIES DEVELOPMENT - GENERAL</t>
  </si>
  <si>
    <t xml:space="preserve"> </t>
  </si>
  <si>
    <t>PURCHASE OF VANS</t>
  </si>
  <si>
    <t>REHABILITATION/REPAIRS OF IRRIGATION INFRASTRUCTURES/FACILITIES</t>
  </si>
  <si>
    <t>REHABILITATION/REPAIRS OF SEWARAGE &amp; DRAINAGES FACILITIES</t>
  </si>
  <si>
    <t xml:space="preserve">REHABILITATION/REPAIRS OF MODEL VILLAGE/FACILITIES </t>
  </si>
  <si>
    <t>PRODUCTION OF AUDITED REPORTS OF 27 LGAS</t>
  </si>
  <si>
    <t xml:space="preserve">MDA: SHARIA COURT OF APEAL                                                            CODE: </t>
  </si>
  <si>
    <t xml:space="preserve">ERFURBISHING OF  PHOTO COLOUR LABORATORY </t>
  </si>
  <si>
    <t>PURCHASE OF MOTOR VEHICLES (AMBULANCE)</t>
  </si>
  <si>
    <t xml:space="preserve">PURCHASE OF DRUGS </t>
  </si>
  <si>
    <t>COUNTERPART FUNDS, NIDS AND NUTRITIONAL ACTIVITIES</t>
  </si>
  <si>
    <t>CONTROL OF OUT BREAK OF NON COMMUNICABLE DISEASES</t>
  </si>
  <si>
    <t>MANDATORY CONTRIBUTION BY INTERNAL REVENUE BOARD TO JOINT TAX BOARD (JTB) FOR UNIQUE TAX PAYER IDENTIFICATION NUMBER (UTIN)PROJECT</t>
  </si>
  <si>
    <t>REHABILITATION/ REPAIRS - WATER FACILITIES/Gen Set</t>
  </si>
  <si>
    <t>CONSTRUCTION/ PROVISION OF LIBRARIES (e-library)</t>
  </si>
  <si>
    <t>MDA:  BUDGET &amp; PLANNING                                   CODE: O22100100100</t>
  </si>
  <si>
    <t>COMPUTER SOFTWARE ACQUISITION (CAMIS)</t>
  </si>
  <si>
    <t>REGIONAL PLAN FOR BORNO</t>
  </si>
  <si>
    <t>CONSTRUCTION/ PROVISION OF INFRASTRUCTURE (SOUVERNIER SHOP)</t>
  </si>
  <si>
    <t xml:space="preserve">NATIONAL CULTURE PERFORMANCE, QUIZE COMPETITION/HOME VIDEO PRODUCTION </t>
  </si>
  <si>
    <t xml:space="preserve">MDA: KANO MOTOR PARK AND MARKET                                 CODE: </t>
  </si>
  <si>
    <t>MDA: COUNCIL FOR ART AND  CULTURE                     CODE: O12300100100</t>
  </si>
  <si>
    <t xml:space="preserve">MDA: SEMA                     CODE: </t>
  </si>
  <si>
    <t>CONSTRUCTION/ PROVISION OF ROADS/BRIDGES</t>
  </si>
  <si>
    <t>HOUSE NUMBERING /STREET NAMING</t>
  </si>
  <si>
    <t>COMPUTER SOFTWARE ACQUISITION (GIS&amp;MULIS SOFTWARE)</t>
  </si>
  <si>
    <t>MDA: BORNO STATE AGENCY FOR CONTROL OF AIDS/HIV                               CODE: O52100300100</t>
  </si>
  <si>
    <t>PURCHASE OF HEALTH/ MEDICAL EQUIPMENT (LAB EQUIPMENT, ARVs/DRUGS)</t>
  </si>
  <si>
    <t>CARE AND TREATMENT</t>
  </si>
  <si>
    <t>PROGRAMME MANAGEMENT/FACILITY SUPPORT AND COMMUNITY SYSTEMS</t>
  </si>
  <si>
    <t>MDA: PRIMARY HEALTH CARE DEVELOPMENT AGENCY                                  CODE: O52100100100</t>
  </si>
  <si>
    <t>REHABILITATION/ REPAIRS OF OFFICE BUILDINGS (STATISTICS ZONAL OFFICE BAMA)</t>
  </si>
  <si>
    <t xml:space="preserve">MDA: RURAL WATER SUPPLY AND SANITATION AGENCY                                 CODE: </t>
  </si>
  <si>
    <t>MDA: MINISTRY OF LOCAL GOVERNMENT &amp; EMIRATE AFFAIRS                                   CODE: O55100100100</t>
  </si>
  <si>
    <t xml:space="preserve">MDA: MINISTRY OF RECONSTRUCTION, REHABILITATION AND RESETTLEMENT                               CODE: </t>
  </si>
  <si>
    <t>MDA: MINISTRY OF FINANCE , BUDGET AND ECONOMIC PLANNING (FINANCE)                                CODE: O22000100100</t>
  </si>
  <si>
    <t>MDA: MINISTRY OF ANIMAL RESOURCES &amp; FISHERIES DEVELOPMENT                                   CODE: O21600100100</t>
  </si>
  <si>
    <t>UN Support Programmes (Counter part Fund)</t>
  </si>
  <si>
    <t xml:space="preserve">PUECHASE OF VANS /publicity </t>
  </si>
  <si>
    <t>PURCHASE OF MOTOR CYCLES (TRICYCLES, SAWING MACHINE, ETC))</t>
  </si>
  <si>
    <t>BUDGET             2019</t>
  </si>
  <si>
    <t>MDA: BORNO INVESTMENT COMPANY LTD                                 CODE: O22201900100</t>
  </si>
  <si>
    <t>BUDGET             BUDGET 2018</t>
  </si>
  <si>
    <t>2017 BUDGET</t>
  </si>
  <si>
    <t>SUMMARY OF CAPITAL EXPENDITURE BY SECTOR (2017 - 2018)</t>
  </si>
  <si>
    <t xml:space="preserve">2017 CAPITAL EXPENDITURE BUDGET </t>
  </si>
  <si>
    <t>BUDGET   / SUPPLEMENTARY          2016</t>
  </si>
  <si>
    <t>BUDGET            2018</t>
  </si>
  <si>
    <t>PURCHASE OF FUEL AND LUBRICANTS</t>
  </si>
  <si>
    <t>PURCHASE/ PROCURMENT OF VOTERS' REGISTER</t>
  </si>
  <si>
    <t>PURCHASE OF SENSITIVE/NONE SENSITIVE ELECTION MATERIALS</t>
  </si>
  <si>
    <t>CONTRUCTION/ PROVISION OF OFFICE BUILDINGS/STRONG ROOMS/SECURITY ROOMS</t>
  </si>
  <si>
    <t>GRANTS TO POLITIACL PARTIES</t>
  </si>
  <si>
    <t xml:space="preserve">BYE ELECTION, LITIGATION / LOGISTICS </t>
  </si>
  <si>
    <t>STAFF TRAINING , HIRING OF  VEHICLES &amp; ALLOWANCE&amp; CODIFICATION  OF BULLET BOXES</t>
  </si>
  <si>
    <t xml:space="preserve">CONSTRUCTION/ PROVISION OF AGRICULTURAL FACILITIESGRAIN THRESHER </t>
  </si>
  <si>
    <t>CONTRUCTION/ PROVISION OF OFFICE BUILDINGS/TRACTOR SHELF WORKSHOP</t>
  </si>
  <si>
    <t>PROVISION OF CONVECATION MATERIAL ACADAMIC GOWN &amp; CERTIFICATES</t>
  </si>
  <si>
    <t>MDA: MOHAMMET LAWAN COLLEGE OF AGRICULTURE                                   CODE:051701800400</t>
  </si>
  <si>
    <t>CONTRUCTION/PROVISION OF OFFICE BUILDINGS (JCS&amp;CPM)</t>
  </si>
  <si>
    <t>-</t>
  </si>
  <si>
    <t>CONSTRUCTION OF COURT HALLS</t>
  </si>
  <si>
    <t>REHABILITATION OF HIGH COURT HALLS</t>
  </si>
  <si>
    <t xml:space="preserve">MDA: WIRE AND NAIL  COMPANY LIMITED                              CODE: '02201900400 </t>
  </si>
  <si>
    <t>MDA: NEITAL SHOES NIGERIA LIMITED                                CODE: '02201900200</t>
  </si>
  <si>
    <t>MDA: BOPLAS INDUSTRIES LIMITED                                CODE: '022201900500</t>
  </si>
  <si>
    <t>MONITORING AND EVALUATION</t>
  </si>
  <si>
    <t>PURCHASE OF COMPUTERS/DATA BANK</t>
  </si>
  <si>
    <t>CONTRUCTION/PROVISION OF OFFICE BUILDINGS/TOILET</t>
  </si>
  <si>
    <t>REHABILITATION/ REPAIRS OF BUILDING</t>
  </si>
  <si>
    <t>PURCHASE OF PATROL VAN</t>
  </si>
  <si>
    <t xml:space="preserve">PURCHASE OF HEAVY DUTY WEIGH BRIDGE </t>
  </si>
  <si>
    <t>PURCHASE OF MOTOR VEHICLE</t>
  </si>
  <si>
    <t>PURCHASE OF OFFICE FUNITURE AND FITTINGS</t>
  </si>
  <si>
    <t>PURCHASE OF COMPUTER</t>
  </si>
  <si>
    <t xml:space="preserve">PURCHASE OF VAN </t>
  </si>
  <si>
    <t>MDA: MINISTRY OF HOUSING &amp; ENERGY                                 CODE: O25300100100</t>
  </si>
  <si>
    <t>PROVISION OF SKIL ACQUISITION MATERIALS</t>
  </si>
  <si>
    <t>CONSTRUCTION OF CHILDREN/ORPANAGE CENTRES/FACILITIES/OVC</t>
  </si>
  <si>
    <t xml:space="preserve">RENOVATION OF BLIND AND INMATE HOSTEL </t>
  </si>
  <si>
    <t>RENOVATION OF BLIND FARM TRAINING CENTRE</t>
  </si>
  <si>
    <t>WOMEN IN AGRIC</t>
  </si>
  <si>
    <t>PURCHASE OF PROJECTORS</t>
  </si>
  <si>
    <t xml:space="preserve">QUARANIC COMPETITION </t>
  </si>
  <si>
    <t>PROVISION OF EDUCATION SECTOR PLAN</t>
  </si>
  <si>
    <t>EXAMINATION FEES PUBLIC SCHOOLS</t>
  </si>
  <si>
    <t>EDUCATION FOR ALL (EFA)</t>
  </si>
  <si>
    <t>UNESCO PROGRAMME</t>
  </si>
  <si>
    <t>UNITED STATE AGENCY FOR INTERNATIONAL DEV. (USAID)/OVC</t>
  </si>
  <si>
    <t>PRINTING OF SCHOOL CENSUS FORM</t>
  </si>
  <si>
    <t>ACCREDITATION OF TECHNICAL COLLEGES</t>
  </si>
  <si>
    <t>PURHASE OF BUSES</t>
  </si>
  <si>
    <t>PURCHASE OF COMPUTER PRINTER</t>
  </si>
  <si>
    <t>PURHASE OF COMPTER</t>
  </si>
  <si>
    <t>PURCHASE OF GENERATING SETS</t>
  </si>
  <si>
    <t>PURCHASE OF SPORTING /GAME EQUIPMENTS</t>
  </si>
  <si>
    <t xml:space="preserve">PURCHASE OF RECREATIONAL FACILITIES </t>
  </si>
  <si>
    <t>PURCHASE OF POWER GENERATING SET / TRANSFORMER</t>
  </si>
  <si>
    <t>CONSTRUCTION OF AGRIC DEMONSTRATION FARM</t>
  </si>
  <si>
    <t>CONSTRUCTION OF GYMNASIUM/GATE HOUSE /FENCE</t>
  </si>
  <si>
    <t>MDA: HIGH COURT OF JUSTICE                                                                     CODE: O32600100100</t>
  </si>
  <si>
    <t xml:space="preserve">MDA: JUDICIAL SERVICE COMMISSION                                                        CODE: </t>
  </si>
  <si>
    <t xml:space="preserve">MDA: AREA COURT                                                            CODE: </t>
  </si>
  <si>
    <t>FEASIBILITY STUDIES, LAYOUT DESIGNS, ETC (RAW MAT. DISPLAY)</t>
  </si>
  <si>
    <t>PURCHASE OF KITCHEN RESTURANT &amp; CANTEE EQUIPMENT</t>
  </si>
  <si>
    <t>INVESTMENT PROMOTION</t>
  </si>
  <si>
    <t>PURCHASE OF VAN</t>
  </si>
  <si>
    <t>CONSTRUCTION/ PROVISION OF INFRASTRUCTURE( MACHINE VILLAGE)</t>
  </si>
  <si>
    <t>CONSTRUCTION OF MODERN CATTLE MARKET</t>
  </si>
  <si>
    <t>PURCHASE OF GIS AMD MULIS SOFTWARE &amp; HARD WARE EQUIPMENT</t>
  </si>
  <si>
    <t>MDA: BORNO STATE AGENCY FOR MASS EDUCATION                               CODE: 051700900100</t>
  </si>
  <si>
    <t>MDA: BORNO STATE ANOMADIC EDUCATION                               CODE: 0170100100</t>
  </si>
  <si>
    <t>MDA:PILGRIMS WELFARE BOARD                                   CODE: 011103700100</t>
  </si>
  <si>
    <t xml:space="preserve">REHABILITATION OF OFFICE BUILDING </t>
  </si>
  <si>
    <t>UPGRADING OF INFRASTRACTTURE IN HAJJ CAMP</t>
  </si>
  <si>
    <t>BUDGET            2017</t>
  </si>
  <si>
    <t xml:space="preserve">CONSTRUCTION OF POWER GENERATING PLANTS </t>
  </si>
  <si>
    <t>COUNTERPART FUND FOR SDGs</t>
  </si>
  <si>
    <t>COUNTERPART FUND FOR MDGs</t>
  </si>
  <si>
    <t>REHABILITATION/ REPAIRS - OF OFFICE BUILDINGS</t>
  </si>
  <si>
    <t>COUNTERPART FUND FOR UNFPA</t>
  </si>
  <si>
    <t>PURCHASE OF INDUSTRIAL EQUIPMENT/ RAW MATERIALS</t>
  </si>
  <si>
    <t>PROGRAMME MANAGEMENT/FACILITY SUPPORT AND COMMUNITY SYSTEMS FOR IPD CHILDREN</t>
  </si>
  <si>
    <t>CONSTRUCTION/ PROVISION OF FACILTIES FOR ORPHANS AND VULNERABLE CHILDREN (OVC)</t>
  </si>
  <si>
    <t>CONSTRUCTION/ PROVISION OF PUBLIC SCHOOLS FOR IDP CHILDREN</t>
  </si>
  <si>
    <t>REHABILITATION/ REPAIRS - PUBLIC SCHOOLS FOR IDP CHILDREN</t>
  </si>
  <si>
    <t>RESETTLEMENT/SOCIAL SECURITY SUPPORT FOR THE NEEDY, DESTITUTES, &amp; PHYSICALLY CHALLENGED (CSDP/YESSO)</t>
  </si>
  <si>
    <t>PURCHASE OF CANTEEBN/KETCHEN EQUIPMENT</t>
  </si>
  <si>
    <t>PURCHASE OF TEACHING /LEARNING EQUIPMENT</t>
  </si>
  <si>
    <t>PURCHASE OF LIBRARARY BOOKS &amp; EQUIPMENT</t>
  </si>
  <si>
    <t>PURCHASE OF SPORTING / GAMING EQUIPMENT</t>
  </si>
  <si>
    <t xml:space="preserve">PURCHASE OF AGRICULYURAL EQUIPMENT </t>
  </si>
  <si>
    <t>MDA: COLLEGE OF HEALTH TECHNOLOGY                                 CODE: O52100100100</t>
  </si>
  <si>
    <t>MDA: COLLEGE OF NURSING AND MIDWIFERY                        CODE: O52100100100</t>
  </si>
  <si>
    <t>HUMAN CAPITAL DEVELOPMENT &amp; SCHOLARSHIPS/POST GRADUATE TRAINING FOR HEALTH PERSONNEL</t>
  </si>
  <si>
    <t>HUMAN CAPITAL DEVELOPMENT AND SKILL DEVELOPMENT</t>
  </si>
  <si>
    <t>PURCHASE OF COMPTERS</t>
  </si>
  <si>
    <t>RESEARCH &amp; DEVELOPMENT / REVIEWING BORNO STATE LAWS</t>
  </si>
  <si>
    <r>
      <t xml:space="preserve">CONSTRUCTION/PROVISION OF COMMUNITY AMENITIES </t>
    </r>
    <r>
      <rPr>
        <b/>
        <sz val="14"/>
        <color indexed="8"/>
        <rFont val="Century Gothic"/>
        <family val="2"/>
      </rPr>
      <t>(PLACES OF WORSHIP)</t>
    </r>
  </si>
  <si>
    <t>CONSTRUCTION OF GAMBORU - NGALA - RAN KALA - BALGE -  ROAD</t>
  </si>
  <si>
    <t>CONSTRUCTION MARGI HIGH WAY</t>
  </si>
  <si>
    <t>CONSRUCTION BALBAYA FIKAHYEL ROAD BAYO LGA</t>
  </si>
  <si>
    <t xml:space="preserve">CONSTRUCTION/ PROVISION OF ELECTRICITY FOR INDUSTRIAL PARK OPOSITE BORNO STATE UNIVERSITY </t>
  </si>
  <si>
    <t>CONSTRUCTION/ PROVISION OF COTTON GINNERY AT BAMA &amp; BIU</t>
  </si>
  <si>
    <t>CONSTRUCTION/ PROVISION OF STEEL STRUCTURES TO HOUSE THE GINNERY</t>
  </si>
  <si>
    <t>CONTRUCTION/PROVISION OF HYBRID INVERTER FOR WATER TREATMENT PLANT</t>
  </si>
  <si>
    <t>PROPSED ESTIMATE 2018</t>
  </si>
  <si>
    <t>PROPSED ESTIMATE 2019</t>
  </si>
  <si>
    <t>TOTAL 3 YEARS BUDGET</t>
  </si>
  <si>
    <t xml:space="preserve">                                                                                                                   SECOND SCHEDULE </t>
  </si>
  <si>
    <t xml:space="preserve">PURCHASE OF OPEN BROADCASTING VAN </t>
  </si>
  <si>
    <t>CAPITAL PERCENTAGE TO BUDGET SIZE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</si>
</sst>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##,#00"/>
    <numFmt numFmtId="166" formatCode="_(* #,##0.0_);_(* \(#,##0.0\);_(* &quot;-&quot;?_);_(@_)"/>
    <numFmt numFmtId="167" formatCode="_(* #,##0.0000_);_(* \(#,##0.0000\);_(* &quot;-&quot;??_);_(@_)"/>
    <numFmt numFmtId="169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entury Gothic"/>
      <family val="2"/>
      <charset val="134"/>
    </font>
    <font>
      <sz val="11"/>
      <color indexed="8"/>
      <name val="Century Gothic"/>
      <family val="2"/>
      <charset val="134"/>
    </font>
    <font>
      <b/>
      <sz val="11"/>
      <color indexed="8"/>
      <name val="Century Gothic"/>
      <family val="2"/>
    </font>
    <font>
      <b/>
      <sz val="14"/>
      <color indexed="8"/>
      <name val="Century Gothic"/>
      <family val="2"/>
      <charset val="134"/>
    </font>
    <font>
      <sz val="14"/>
      <color indexed="8"/>
      <name val="Century Gothic"/>
      <family val="2"/>
      <charset val="134"/>
    </font>
    <font>
      <b/>
      <sz val="16"/>
      <color indexed="8"/>
      <name val="Century Gothic"/>
      <family val="2"/>
      <charset val="134"/>
    </font>
    <font>
      <sz val="11"/>
      <color indexed="8"/>
      <name val="Calibri"/>
      <family val="2"/>
      <charset val="134"/>
    </font>
    <font>
      <b/>
      <u val="double"/>
      <sz val="11"/>
      <color indexed="8"/>
      <name val="Century Gothic"/>
      <family val="2"/>
      <charset val="134"/>
    </font>
    <font>
      <sz val="14"/>
      <color indexed="8"/>
      <name val="Arial Black"/>
      <family val="2"/>
    </font>
    <font>
      <b/>
      <sz val="12"/>
      <color indexed="8"/>
      <name val="Century Gothic"/>
      <family val="2"/>
      <charset val="134"/>
    </font>
    <font>
      <sz val="12"/>
      <color indexed="8"/>
      <name val="Century Gothic"/>
      <family val="2"/>
      <charset val="134"/>
    </font>
    <font>
      <sz val="14"/>
      <name val="Century Gothic"/>
      <family val="2"/>
      <charset val="134"/>
    </font>
    <font>
      <b/>
      <sz val="14"/>
      <name val="Century Gothic"/>
      <family val="2"/>
      <charset val="134"/>
    </font>
    <font>
      <b/>
      <sz val="14"/>
      <color indexed="8"/>
      <name val="Century Gothic"/>
      <family val="2"/>
    </font>
    <font>
      <b/>
      <sz val="14"/>
      <name val="Century Gothic"/>
      <family val="2"/>
    </font>
    <font>
      <sz val="14"/>
      <color indexed="8"/>
      <name val="Century Gothic"/>
      <family val="2"/>
    </font>
    <font>
      <sz val="10"/>
      <name val="Arial"/>
      <family val="2"/>
    </font>
    <font>
      <b/>
      <sz val="11"/>
      <color indexed="8"/>
      <name val="Broadway"/>
      <family val="5"/>
    </font>
    <font>
      <sz val="16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</cellStyleXfs>
  <cellXfs count="187">
    <xf numFmtId="0" fontId="0" fillId="0" borderId="0" xfId="0"/>
    <xf numFmtId="0" fontId="3" fillId="0" borderId="0" xfId="0" applyFont="1" applyAlignment="1"/>
    <xf numFmtId="0" fontId="2" fillId="0" borderId="1" xfId="0" applyFont="1" applyBorder="1" applyAlignment="1"/>
    <xf numFmtId="164" fontId="2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1" applyNumberFormat="1" applyFont="1" applyBorder="1" applyAlignment="1"/>
    <xf numFmtId="164" fontId="3" fillId="0" borderId="0" xfId="0" applyNumberFormat="1" applyFont="1" applyAlignme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Fill="1" applyAlignment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/>
    <xf numFmtId="164" fontId="5" fillId="0" borderId="1" xfId="1" applyNumberFormat="1" applyFont="1" applyBorder="1" applyAlignment="1">
      <alignment horizontal="center" wrapText="1"/>
    </xf>
    <xf numFmtId="164" fontId="6" fillId="0" borderId="1" xfId="1" applyNumberFormat="1" applyFont="1" applyBorder="1" applyAlignment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/>
    <xf numFmtId="164" fontId="5" fillId="0" borderId="1" xfId="1" applyNumberFormat="1" applyFont="1" applyBorder="1" applyAlignment="1"/>
    <xf numFmtId="0" fontId="6" fillId="0" borderId="0" xfId="0" applyFont="1" applyAlignment="1"/>
    <xf numFmtId="0" fontId="6" fillId="0" borderId="0" xfId="0" applyFont="1" applyFill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164" fontId="6" fillId="0" borderId="7" xfId="1" applyNumberFormat="1" applyFont="1" applyBorder="1" applyAlignment="1"/>
    <xf numFmtId="0" fontId="6" fillId="0" borderId="0" xfId="0" applyFont="1" applyAlignment="1">
      <alignment horizontal="center"/>
    </xf>
    <xf numFmtId="164" fontId="6" fillId="0" borderId="0" xfId="0" applyNumberFormat="1" applyFont="1" applyAlignment="1"/>
    <xf numFmtId="0" fontId="2" fillId="0" borderId="0" xfId="2" applyFont="1" applyAlignment="1"/>
    <xf numFmtId="0" fontId="3" fillId="0" borderId="0" xfId="2" applyFont="1" applyAlignment="1"/>
    <xf numFmtId="0" fontId="2" fillId="0" borderId="1" xfId="2" applyFont="1" applyBorder="1" applyAlignment="1">
      <alignment horizontal="center"/>
    </xf>
    <xf numFmtId="0" fontId="3" fillId="0" borderId="1" xfId="2" applyFont="1" applyBorder="1" applyAlignment="1"/>
    <xf numFmtId="164" fontId="2" fillId="0" borderId="1" xfId="3" applyNumberFormat="1" applyFont="1" applyBorder="1" applyAlignment="1">
      <alignment horizontal="center" wrapText="1"/>
    </xf>
    <xf numFmtId="164" fontId="2" fillId="0" borderId="1" xfId="3" applyNumberFormat="1" applyFont="1" applyBorder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/>
    <xf numFmtId="164" fontId="2" fillId="0" borderId="0" xfId="3" applyNumberFormat="1" applyFont="1" applyAlignment="1">
      <alignment horizontal="center"/>
    </xf>
    <xf numFmtId="0" fontId="3" fillId="0" borderId="1" xfId="2" applyFont="1" applyBorder="1" applyAlignment="1">
      <alignment horizontal="center"/>
    </xf>
    <xf numFmtId="164" fontId="3" fillId="0" borderId="1" xfId="3" applyNumberFormat="1" applyFont="1" applyBorder="1" applyAlignment="1"/>
    <xf numFmtId="3" fontId="3" fillId="0" borderId="0" xfId="2" applyNumberFormat="1" applyFont="1" applyAlignment="1"/>
    <xf numFmtId="164" fontId="3" fillId="0" borderId="1" xfId="2" applyNumberFormat="1" applyFont="1" applyBorder="1" applyAlignment="1"/>
    <xf numFmtId="164" fontId="3" fillId="0" borderId="0" xfId="2" applyNumberFormat="1" applyFont="1" applyAlignment="1"/>
    <xf numFmtId="3" fontId="9" fillId="0" borderId="1" xfId="2" applyNumberFormat="1" applyFont="1" applyBorder="1" applyAlignment="1"/>
    <xf numFmtId="164" fontId="4" fillId="0" borderId="1" xfId="2" applyNumberFormat="1" applyFont="1" applyBorder="1" applyAlignment="1"/>
    <xf numFmtId="164" fontId="3" fillId="0" borderId="1" xfId="2" applyNumberFormat="1" applyFont="1" applyFill="1" applyBorder="1" applyAlignment="1"/>
    <xf numFmtId="0" fontId="3" fillId="0" borderId="1" xfId="2" applyFont="1" applyFill="1" applyBorder="1" applyAlignment="1"/>
    <xf numFmtId="3" fontId="9" fillId="0" borderId="1" xfId="2" applyNumberFormat="1" applyFont="1" applyFill="1" applyBorder="1" applyAlignment="1"/>
    <xf numFmtId="164" fontId="4" fillId="0" borderId="1" xfId="2" applyNumberFormat="1" applyFont="1" applyFill="1" applyBorder="1" applyAlignment="1"/>
    <xf numFmtId="0" fontId="4" fillId="0" borderId="1" xfId="2" applyFont="1" applyFill="1" applyBorder="1" applyAlignment="1"/>
    <xf numFmtId="165" fontId="3" fillId="0" borderId="1" xfId="2" applyNumberFormat="1" applyFont="1" applyBorder="1" applyAlignment="1"/>
    <xf numFmtId="0" fontId="10" fillId="0" borderId="0" xfId="0" applyFont="1" applyAlignme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/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/>
    <xf numFmtId="164" fontId="11" fillId="0" borderId="1" xfId="1" applyNumberFormat="1" applyFont="1" applyBorder="1" applyAlignment="1">
      <alignment horizontal="center" wrapText="1"/>
    </xf>
    <xf numFmtId="164" fontId="12" fillId="0" borderId="1" xfId="1" applyNumberFormat="1" applyFont="1" applyBorder="1" applyAlignment="1"/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0" xfId="0" applyFont="1" applyAlignment="1"/>
    <xf numFmtId="0" fontId="12" fillId="0" borderId="0" xfId="0" applyFont="1" applyFill="1" applyAlignment="1"/>
    <xf numFmtId="164" fontId="6" fillId="0" borderId="0" xfId="1" applyNumberFormat="1" applyFont="1" applyAlignment="1"/>
    <xf numFmtId="3" fontId="5" fillId="0" borderId="1" xfId="1" applyNumberFormat="1" applyFont="1" applyBorder="1" applyAlignment="1">
      <alignment horizontal="center" wrapText="1"/>
    </xf>
    <xf numFmtId="3" fontId="6" fillId="0" borderId="1" xfId="1" applyNumberFormat="1" applyFont="1" applyBorder="1" applyAlignment="1"/>
    <xf numFmtId="3" fontId="3" fillId="0" borderId="0" xfId="0" applyNumberFormat="1" applyFont="1" applyAlignment="1"/>
    <xf numFmtId="4" fontId="3" fillId="0" borderId="0" xfId="2" applyNumberFormat="1" applyFont="1" applyAlignment="1"/>
    <xf numFmtId="166" fontId="3" fillId="0" borderId="0" xfId="0" applyNumberFormat="1" applyFont="1" applyAlignment="1"/>
    <xf numFmtId="166" fontId="3" fillId="0" borderId="0" xfId="0" applyNumberFormat="1" applyFont="1" applyFill="1" applyAlignment="1"/>
    <xf numFmtId="166" fontId="6" fillId="0" borderId="0" xfId="0" applyNumberFormat="1" applyFont="1" applyAlignment="1"/>
    <xf numFmtId="164" fontId="6" fillId="0" borderId="0" xfId="0" applyNumberFormat="1" applyFont="1" applyFill="1" applyAlignment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6" fillId="0" borderId="1" xfId="1" applyNumberFormat="1" applyFont="1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/>
    <xf numFmtId="164" fontId="6" fillId="0" borderId="7" xfId="1" applyNumberFormat="1" applyFont="1" applyFill="1" applyBorder="1" applyAlignment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/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/>
    <xf numFmtId="164" fontId="5" fillId="2" borderId="1" xfId="1" applyNumberFormat="1" applyFont="1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1" xfId="0" applyFont="1" applyFill="1" applyBorder="1" applyAlignment="1"/>
    <xf numFmtId="164" fontId="12" fillId="0" borderId="0" xfId="1" applyNumberFormat="1" applyFont="1" applyFill="1" applyAlignment="1"/>
    <xf numFmtId="164" fontId="12" fillId="0" borderId="1" xfId="1" applyNumberFormat="1" applyFont="1" applyFill="1" applyBorder="1" applyAlignment="1"/>
    <xf numFmtId="0" fontId="11" fillId="0" borderId="1" xfId="0" applyFont="1" applyFill="1" applyBorder="1" applyAlignment="1"/>
    <xf numFmtId="164" fontId="11" fillId="0" borderId="1" xfId="1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/>
    <xf numFmtId="164" fontId="12" fillId="0" borderId="7" xfId="1" applyNumberFormat="1" applyFont="1" applyFill="1" applyBorder="1" applyAlignment="1"/>
    <xf numFmtId="0" fontId="12" fillId="0" borderId="0" xfId="0" applyFont="1" applyFill="1" applyAlignment="1">
      <alignment horizontal="center"/>
    </xf>
    <xf numFmtId="164" fontId="12" fillId="0" borderId="0" xfId="0" applyNumberFormat="1" applyFont="1" applyFill="1" applyAlignment="1"/>
    <xf numFmtId="164" fontId="6" fillId="0" borderId="0" xfId="1" applyNumberFormat="1" applyFont="1" applyFill="1" applyAlignment="1"/>
    <xf numFmtId="0" fontId="6" fillId="0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" fillId="4" borderId="1" xfId="0" applyFont="1" applyFill="1" applyBorder="1" applyAlignment="1"/>
    <xf numFmtId="164" fontId="5" fillId="4" borderId="1" xfId="1" applyNumberFormat="1" applyFont="1" applyFill="1" applyBorder="1" applyAlignment="1"/>
    <xf numFmtId="0" fontId="6" fillId="5" borderId="3" xfId="0" applyFont="1" applyFill="1" applyBorder="1" applyAlignment="1">
      <alignment horizontal="center"/>
    </xf>
    <xf numFmtId="0" fontId="5" fillId="5" borderId="1" xfId="0" applyFont="1" applyFill="1" applyBorder="1" applyAlignment="1"/>
    <xf numFmtId="164" fontId="5" fillId="5" borderId="1" xfId="1" applyNumberFormat="1" applyFont="1" applyFill="1" applyBorder="1" applyAlignment="1"/>
    <xf numFmtId="164" fontId="6" fillId="5" borderId="1" xfId="1" applyNumberFormat="1" applyFont="1" applyFill="1" applyBorder="1" applyAlignment="1"/>
    <xf numFmtId="164" fontId="6" fillId="4" borderId="1" xfId="1" applyNumberFormat="1" applyFont="1" applyFill="1" applyBorder="1" applyAlignment="1"/>
    <xf numFmtId="0" fontId="13" fillId="5" borderId="3" xfId="0" applyFont="1" applyFill="1" applyBorder="1" applyAlignment="1">
      <alignment horizontal="center"/>
    </xf>
    <xf numFmtId="0" fontId="14" fillId="5" borderId="1" xfId="0" applyFont="1" applyFill="1" applyBorder="1" applyAlignment="1"/>
    <xf numFmtId="164" fontId="14" fillId="5" borderId="1" xfId="1" applyNumberFormat="1" applyFont="1" applyFill="1" applyBorder="1" applyAlignment="1"/>
    <xf numFmtId="164" fontId="13" fillId="5" borderId="1" xfId="1" applyNumberFormat="1" applyFont="1" applyFill="1" applyBorder="1" applyAlignment="1"/>
    <xf numFmtId="164" fontId="6" fillId="0" borderId="16" xfId="1" applyNumberFormat="1" applyFont="1" applyFill="1" applyBorder="1" applyAlignment="1"/>
    <xf numFmtId="0" fontId="6" fillId="0" borderId="2" xfId="0" applyFont="1" applyFill="1" applyBorder="1" applyAlignment="1"/>
    <xf numFmtId="164" fontId="5" fillId="5" borderId="14" xfId="1" applyNumberFormat="1" applyFont="1" applyFill="1" applyBorder="1" applyAlignment="1"/>
    <xf numFmtId="166" fontId="3" fillId="0" borderId="0" xfId="0" applyNumberFormat="1" applyFont="1" applyBorder="1" applyAlignment="1"/>
    <xf numFmtId="0" fontId="3" fillId="0" borderId="0" xfId="0" applyFont="1" applyFill="1" applyBorder="1" applyAlignment="1"/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3" fillId="0" borderId="1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center"/>
    </xf>
    <xf numFmtId="0" fontId="5" fillId="6" borderId="1" xfId="0" applyFont="1" applyFill="1" applyBorder="1" applyAlignment="1"/>
    <xf numFmtId="164" fontId="5" fillId="6" borderId="1" xfId="1" applyNumberFormat="1" applyFont="1" applyFill="1" applyBorder="1" applyAlignment="1"/>
    <xf numFmtId="164" fontId="14" fillId="5" borderId="1" xfId="0" applyNumberFormat="1" applyFont="1" applyFill="1" applyBorder="1" applyAlignment="1"/>
    <xf numFmtId="0" fontId="16" fillId="5" borderId="1" xfId="0" applyFont="1" applyFill="1" applyBorder="1" applyAlignment="1"/>
    <xf numFmtId="164" fontId="16" fillId="5" borderId="1" xfId="1" applyNumberFormat="1" applyFont="1" applyFill="1" applyBorder="1" applyAlignment="1"/>
    <xf numFmtId="164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/>
    <xf numFmtId="3" fontId="6" fillId="0" borderId="1" xfId="1" applyNumberFormat="1" applyFont="1" applyFill="1" applyBorder="1" applyAlignment="1"/>
    <xf numFmtId="3" fontId="6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164" fontId="17" fillId="5" borderId="1" xfId="1" applyNumberFormat="1" applyFont="1" applyFill="1" applyBorder="1" applyAlignment="1"/>
    <xf numFmtId="164" fontId="15" fillId="5" borderId="1" xfId="1" applyNumberFormat="1" applyFont="1" applyFill="1" applyBorder="1" applyAlignment="1"/>
    <xf numFmtId="164" fontId="15" fillId="0" borderId="7" xfId="1" applyNumberFormat="1" applyFont="1" applyFill="1" applyBorder="1" applyAlignment="1"/>
    <xf numFmtId="164" fontId="15" fillId="0" borderId="1" xfId="1" applyNumberFormat="1" applyFont="1" applyFill="1" applyBorder="1" applyAlignment="1"/>
    <xf numFmtId="164" fontId="17" fillId="0" borderId="1" xfId="1" applyNumberFormat="1" applyFont="1" applyFill="1" applyBorder="1" applyAlignment="1"/>
    <xf numFmtId="164" fontId="6" fillId="0" borderId="1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1" applyNumberFormat="1" applyFont="1" applyFill="1" applyBorder="1" applyAlignment="1"/>
    <xf numFmtId="0" fontId="3" fillId="0" borderId="0" xfId="0" applyFont="1" applyBorder="1" applyAlignment="1"/>
    <xf numFmtId="0" fontId="6" fillId="5" borderId="0" xfId="0" applyFont="1" applyFill="1" applyBorder="1" applyAlignment="1">
      <alignment horizontal="center"/>
    </xf>
    <xf numFmtId="164" fontId="5" fillId="5" borderId="0" xfId="1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164" fontId="14" fillId="0" borderId="1" xfId="1" applyNumberFormat="1" applyFont="1" applyFill="1" applyBorder="1" applyAlignment="1"/>
    <xf numFmtId="164" fontId="6" fillId="0" borderId="1" xfId="5" applyNumberFormat="1" applyFont="1" applyFill="1" applyBorder="1" applyAlignment="1"/>
    <xf numFmtId="43" fontId="3" fillId="0" borderId="0" xfId="1" applyFont="1" applyAlignment="1"/>
    <xf numFmtId="164" fontId="3" fillId="0" borderId="0" xfId="1" applyNumberFormat="1" applyFont="1" applyAlignment="1"/>
    <xf numFmtId="164" fontId="0" fillId="0" borderId="0" xfId="1" applyNumberFormat="1" applyFont="1" applyAlignment="1"/>
    <xf numFmtId="0" fontId="6" fillId="0" borderId="3" xfId="4" applyFont="1" applyFill="1" applyBorder="1" applyAlignment="1">
      <alignment horizontal="center"/>
    </xf>
    <xf numFmtId="0" fontId="6" fillId="0" borderId="1" xfId="4" applyFont="1" applyFill="1" applyBorder="1" applyAlignment="1"/>
    <xf numFmtId="164" fontId="6" fillId="0" borderId="1" xfId="5" applyNumberFormat="1" applyFont="1" applyFill="1" applyBorder="1" applyAlignment="1">
      <alignment horizontal="center"/>
    </xf>
    <xf numFmtId="164" fontId="5" fillId="0" borderId="1" xfId="5" applyNumberFormat="1" applyFont="1" applyFill="1" applyBorder="1" applyAlignment="1">
      <alignment horizontal="center"/>
    </xf>
    <xf numFmtId="164" fontId="17" fillId="0" borderId="1" xfId="1" applyNumberFormat="1" applyFont="1" applyBorder="1" applyAlignment="1"/>
    <xf numFmtId="0" fontId="6" fillId="0" borderId="3" xfId="6" applyFont="1" applyFill="1" applyBorder="1" applyAlignment="1">
      <alignment horizontal="center"/>
    </xf>
    <xf numFmtId="0" fontId="6" fillId="0" borderId="1" xfId="6" applyFont="1" applyFill="1" applyBorder="1" applyAlignment="1"/>
    <xf numFmtId="0" fontId="3" fillId="0" borderId="3" xfId="4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164" fontId="14" fillId="5" borderId="11" xfId="1" applyNumberFormat="1" applyFont="1" applyFill="1" applyBorder="1" applyAlignment="1"/>
    <xf numFmtId="37" fontId="3" fillId="0" borderId="0" xfId="0" applyNumberFormat="1" applyFont="1" applyAlignment="1"/>
    <xf numFmtId="3" fontId="6" fillId="0" borderId="0" xfId="0" applyNumberFormat="1" applyFont="1" applyAlignment="1"/>
    <xf numFmtId="0" fontId="6" fillId="0" borderId="1" xfId="0" applyFont="1" applyBorder="1" applyAlignment="1">
      <alignment wrapText="1"/>
    </xf>
    <xf numFmtId="164" fontId="15" fillId="0" borderId="1" xfId="1" applyNumberFormat="1" applyFont="1" applyBorder="1" applyAlignment="1"/>
    <xf numFmtId="0" fontId="17" fillId="0" borderId="1" xfId="0" applyFont="1" applyFill="1" applyBorder="1" applyAlignment="1"/>
    <xf numFmtId="0" fontId="6" fillId="0" borderId="2" xfId="0" applyFont="1" applyFill="1" applyBorder="1" applyAlignment="1">
      <alignment wrapText="1"/>
    </xf>
    <xf numFmtId="164" fontId="20" fillId="0" borderId="1" xfId="1" applyNumberFormat="1" applyFont="1" applyFill="1" applyBorder="1" applyAlignment="1">
      <alignment horizontal="left"/>
    </xf>
    <xf numFmtId="164" fontId="11" fillId="0" borderId="1" xfId="0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wrapText="1"/>
    </xf>
    <xf numFmtId="164" fontId="4" fillId="0" borderId="1" xfId="3" applyNumberFormat="1" applyFont="1" applyBorder="1" applyAlignment="1"/>
    <xf numFmtId="0" fontId="2" fillId="0" borderId="9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5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4" fillId="0" borderId="1" xfId="2" applyFont="1" applyBorder="1" applyAlignment="1"/>
    <xf numFmtId="169" fontId="4" fillId="0" borderId="1" xfId="2" applyNumberFormat="1" applyFont="1" applyBorder="1" applyAlignment="1"/>
    <xf numFmtId="3" fontId="3" fillId="0" borderId="1" xfId="2" applyNumberFormat="1" applyFont="1" applyBorder="1" applyAlignment="1"/>
  </cellXfs>
  <cellStyles count="10">
    <cellStyle name="Comma" xfId="1" builtinId="3"/>
    <cellStyle name="Comma 2" xfId="3"/>
    <cellStyle name="Comma 2 2" xfId="5"/>
    <cellStyle name="Comma 3" xfId="7"/>
    <cellStyle name="Comma 4" xfId="8"/>
    <cellStyle name="Normal" xfId="0" builtinId="0"/>
    <cellStyle name="Normal 2" xfId="2"/>
    <cellStyle name="Normal 2 2" xfId="4"/>
    <cellStyle name="Normal 3" xfId="6"/>
    <cellStyle name="Normal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IPSAS%20RECURRENT%20BUDG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SUM BY SEC"/>
      <sheetName val="SUMMARY OF RECURRENT"/>
      <sheetName val="ALLOCATION "/>
      <sheetName val="MDAs Details"/>
      <sheetName val="%min. allocation"/>
    </sheetNames>
    <sheetDataSet>
      <sheetData sheetId="0">
        <row r="42">
          <cell r="C42">
            <v>183840489081.03998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SheetLayoutView="100" workbookViewId="0">
      <selection activeCell="E21" sqref="E21"/>
    </sheetView>
  </sheetViews>
  <sheetFormatPr defaultColWidth="9.140625" defaultRowHeight="16.5"/>
  <cols>
    <col min="1" max="1" width="9.28515625" style="27" customWidth="1"/>
    <col min="2" max="2" width="39.7109375" style="27" customWidth="1"/>
    <col min="3" max="6" width="17.85546875" style="27" customWidth="1"/>
    <col min="7" max="7" width="19" style="27" customWidth="1"/>
    <col min="8" max="8" width="15.42578125" style="27" customWidth="1"/>
    <col min="9" max="9" width="19.5703125" style="27" bestFit="1" customWidth="1"/>
    <col min="10" max="10" width="18.140625" style="27" customWidth="1"/>
    <col min="11" max="16384" width="9.140625" style="27"/>
  </cols>
  <sheetData>
    <row r="1" spans="1:10">
      <c r="B1" s="156" t="s">
        <v>414</v>
      </c>
    </row>
    <row r="2" spans="1:10">
      <c r="A2" s="168" t="s">
        <v>2</v>
      </c>
      <c r="B2" s="169"/>
      <c r="C2" s="169"/>
      <c r="D2" s="169"/>
      <c r="E2" s="169"/>
      <c r="F2" s="169"/>
      <c r="G2" s="169"/>
      <c r="H2" s="26"/>
    </row>
    <row r="3" spans="1:10">
      <c r="A3" s="168" t="s">
        <v>308</v>
      </c>
      <c r="B3" s="169"/>
      <c r="C3" s="169"/>
      <c r="D3" s="169"/>
      <c r="E3" s="169"/>
      <c r="F3" s="169"/>
      <c r="G3" s="169"/>
      <c r="H3" s="26"/>
    </row>
    <row r="4" spans="1:10">
      <c r="A4" s="170" t="s">
        <v>309</v>
      </c>
      <c r="B4" s="171"/>
      <c r="C4" s="171"/>
      <c r="D4" s="171"/>
      <c r="E4" s="171"/>
      <c r="F4" s="171"/>
      <c r="G4" s="171"/>
      <c r="H4" s="26"/>
    </row>
    <row r="5" spans="1:10" ht="51.75" customHeight="1">
      <c r="A5" s="28"/>
      <c r="B5" s="29"/>
      <c r="C5" s="30" t="s">
        <v>263</v>
      </c>
      <c r="D5" s="165" t="s">
        <v>411</v>
      </c>
      <c r="E5" s="165" t="s">
        <v>412</v>
      </c>
      <c r="F5" s="166" t="s">
        <v>413</v>
      </c>
      <c r="G5" s="30" t="s">
        <v>311</v>
      </c>
    </row>
    <row r="6" spans="1:10" ht="18" customHeight="1">
      <c r="A6" s="28"/>
      <c r="B6" s="29"/>
      <c r="C6" s="31" t="s">
        <v>0</v>
      </c>
      <c r="D6" s="31"/>
      <c r="E6" s="31"/>
      <c r="F6" s="31"/>
      <c r="G6" s="31" t="s">
        <v>0</v>
      </c>
    </row>
    <row r="7" spans="1:10">
      <c r="A7" s="32"/>
      <c r="B7" s="33"/>
      <c r="C7" s="29"/>
      <c r="D7" s="29"/>
      <c r="E7" s="29"/>
      <c r="F7" s="29"/>
      <c r="G7" s="29"/>
      <c r="H7" s="34"/>
    </row>
    <row r="8" spans="1:10">
      <c r="A8" s="32">
        <v>1</v>
      </c>
      <c r="B8" s="33" t="s">
        <v>255</v>
      </c>
      <c r="C8" s="36">
        <f>SUM(GH!C31,SSG!C38,SEMA!C34,BOSHA!C25,'BOSHA COM'!C36,'AuG S'!C46,'AuG LG'!C57,'INT GOVTAL'!C54,CSC!C53,LGSC!C45,LGPB!C55,MHIC!C57,BRTV!C47,'GOVT PRINT'!C44,'BOSIEC(end of Admin)'!C45)</f>
        <v>15712790195.6</v>
      </c>
      <c r="D8" s="36">
        <f>PRODUCT(C8,1.05)</f>
        <v>16498429705.380001</v>
      </c>
      <c r="E8" s="36">
        <f>PRODUCT(D8,1.05)</f>
        <v>17323351190.649002</v>
      </c>
      <c r="F8" s="36">
        <f>SUM(E8)</f>
        <v>17323351190.649002</v>
      </c>
      <c r="G8" s="42">
        <v>17490456448</v>
      </c>
      <c r="H8" s="37"/>
      <c r="J8" s="39">
        <f>SUM(C18-106937444050)</f>
        <v>17245501473.619995</v>
      </c>
    </row>
    <row r="9" spans="1:10">
      <c r="A9" s="35"/>
      <c r="B9" s="33"/>
      <c r="C9" s="47"/>
      <c r="D9" s="36"/>
      <c r="E9" s="36"/>
      <c r="F9" s="47"/>
      <c r="G9" s="43"/>
    </row>
    <row r="10" spans="1:10">
      <c r="A10" s="28" t="s">
        <v>256</v>
      </c>
      <c r="B10" s="33" t="s">
        <v>257</v>
      </c>
      <c r="C10" s="38">
        <f>SUM(AGRIC!C73,BOSADP!C50,BOSAMA!C52,WORKS!C68,RRR!C64,BORMA!C48,BETC!C43,'TRADE INV'!C57,'kano park'!C54,BIC!C43,BOSCO!C49,BSHOTELS!C45,MIH!C44,MOF!C49,BIR!C48,BUDGET!C50,LANDS!C55,'URBAN PL'!C54,WATER!C52,'RURAL WATER'!C52,HOUSING!D53,'ANIMAL(end of Econ)'!D52,BOPLAS!C50,'NEITAL SHOES'!C49,'WIRE&amp; NAIL'!C48)</f>
        <v>70297901689.619995</v>
      </c>
      <c r="D10" s="36">
        <f t="shared" ref="D10:E10" si="0">PRODUCT(C10,1.05)</f>
        <v>73812796774.100998</v>
      </c>
      <c r="E10" s="36">
        <f t="shared" si="0"/>
        <v>77503436612.806046</v>
      </c>
      <c r="F10" s="38">
        <f>SUM(E10)</f>
        <v>77503436612.806046</v>
      </c>
      <c r="G10" s="42">
        <v>54415702658.496002</v>
      </c>
      <c r="J10" s="39"/>
    </row>
    <row r="11" spans="1:10">
      <c r="A11" s="35"/>
      <c r="B11" s="29"/>
      <c r="C11" s="47"/>
      <c r="D11" s="36"/>
      <c r="E11" s="36"/>
      <c r="F11" s="47"/>
      <c r="G11" s="43"/>
      <c r="J11" s="39"/>
    </row>
    <row r="12" spans="1:10">
      <c r="A12" s="35"/>
      <c r="B12" s="33"/>
      <c r="C12" s="47"/>
      <c r="D12" s="36"/>
      <c r="E12" s="36"/>
      <c r="F12" s="47"/>
      <c r="G12" s="43"/>
      <c r="I12" s="63"/>
      <c r="J12" s="39"/>
    </row>
    <row r="13" spans="1:10">
      <c r="A13" s="28" t="s">
        <v>258</v>
      </c>
      <c r="B13" s="33" t="s">
        <v>259</v>
      </c>
      <c r="C13" s="38">
        <f>SUM(JUSTICE!D62,MOGOCOLIS!D52,SHIS!D46,'SHARIA COURT'!C51,'HIGH COURT'!D61,'AREA COURT'!C51,'JUDICIAL SERVICE COMMISION'!C51)</f>
        <v>1502471457.5999999</v>
      </c>
      <c r="D13" s="36">
        <f t="shared" ref="D13:E13" si="1">PRODUCT(C13,1.05)</f>
        <v>1577595030.48</v>
      </c>
      <c r="E13" s="36">
        <f t="shared" si="1"/>
        <v>1656474782.0040002</v>
      </c>
      <c r="F13" s="38">
        <f>SUM(E13)</f>
        <v>1656474782.0040002</v>
      </c>
      <c r="G13" s="42">
        <v>1125277920</v>
      </c>
      <c r="I13" s="63"/>
    </row>
    <row r="14" spans="1:10">
      <c r="A14" s="35"/>
      <c r="B14" s="29"/>
      <c r="C14" s="47"/>
      <c r="D14" s="36"/>
      <c r="E14" s="36"/>
      <c r="F14" s="47"/>
      <c r="G14" s="43"/>
    </row>
    <row r="15" spans="1:10">
      <c r="A15" s="35"/>
      <c r="B15" s="33"/>
      <c r="C15" s="47"/>
      <c r="D15" s="36"/>
      <c r="E15" s="36"/>
      <c r="F15" s="47"/>
      <c r="G15" s="43"/>
    </row>
    <row r="16" spans="1:10">
      <c r="A16" s="28" t="s">
        <v>262</v>
      </c>
      <c r="B16" s="33" t="s">
        <v>260</v>
      </c>
      <c r="C16" s="38">
        <f>SUM('MPA&amp;YE'!D58,ENVIRON!D54,BOSEPA!D47,WOMEN!D54,SPORTS!D51,'C. For ART CULTURE'!C51,HEALTH!D54,'pr. HEALTH care '!D54,'Colle. of Health Tech'!D54,'Colle. of Nursing &amp; Midwifery'!D54,'C. AID HIV'!D55,EDUCATION!C84,SUBEB!C59,BSSB!C51,BSLB!C54,UNIV!D61,KICOE!D51,UIIECEST!C55,'COE WAKA'!D55,RAMAT!D61,MOHE!D46,'MLG&amp;EA'!D51,'MORA&amp;SE'!D50,COA!C57,'MASS EDU'!D56,NOMADIC!D55,'PILGRIMS(end of Social) '!D52,CABS!C45)</f>
        <v>36669782180.799995</v>
      </c>
      <c r="D16" s="36">
        <f t="shared" ref="D16:E16" si="2">PRODUCT(C16,1.05)</f>
        <v>38503271289.839996</v>
      </c>
      <c r="E16" s="36">
        <f t="shared" si="2"/>
        <v>40428434854.332001</v>
      </c>
      <c r="F16" s="38">
        <f>SUM(E16)</f>
        <v>40428434854.332001</v>
      </c>
      <c r="G16" s="42">
        <v>33906007024</v>
      </c>
    </row>
    <row r="17" spans="1:9">
      <c r="A17" s="29"/>
      <c r="B17" s="29"/>
      <c r="C17" s="40"/>
      <c r="D17" s="36"/>
      <c r="E17" s="36"/>
      <c r="F17" s="40"/>
      <c r="G17" s="44"/>
    </row>
    <row r="18" spans="1:9">
      <c r="A18" s="29"/>
      <c r="B18" s="46" t="s">
        <v>261</v>
      </c>
      <c r="C18" s="41">
        <f>SUM(C8:C17)</f>
        <v>124182945523.62</v>
      </c>
      <c r="D18" s="167">
        <f t="shared" ref="D18:E18" si="3">PRODUCT(C18,1.05)</f>
        <v>130392092799.80099</v>
      </c>
      <c r="E18" s="167">
        <f t="shared" si="3"/>
        <v>136911697439.79105</v>
      </c>
      <c r="F18" s="41">
        <f>SUM(D18:E18)</f>
        <v>267303790239.59204</v>
      </c>
      <c r="G18" s="45">
        <v>106937444050.496</v>
      </c>
      <c r="I18" s="63"/>
    </row>
    <row r="19" spans="1:9">
      <c r="A19" s="184" t="s">
        <v>416</v>
      </c>
      <c r="B19" s="184"/>
      <c r="C19" s="185">
        <f>SUM(C18/'[1]T-SUM BY SEC'!$C$42)*100</f>
        <v>67.549290226745455</v>
      </c>
      <c r="D19" s="186"/>
      <c r="E19" s="186"/>
      <c r="F19" s="186"/>
      <c r="G19" s="29"/>
    </row>
    <row r="20" spans="1:9">
      <c r="C20" s="39"/>
      <c r="D20" s="39"/>
      <c r="E20" s="39"/>
      <c r="F20" s="39"/>
      <c r="G20" s="145"/>
    </row>
  </sheetData>
  <mergeCells count="3">
    <mergeCell ref="A2:G2"/>
    <mergeCell ref="A3:G3"/>
    <mergeCell ref="A4:G4"/>
  </mergeCells>
  <pageMargins left="0.69930555555555596" right="0.69930555555555596" top="0.75" bottom="0.75" header="0.3" footer="0.3"/>
  <pageSetup scale="87" firstPageNumber="161" orientation="landscape" useFirstPageNumber="1" r:id="rId1"/>
  <headerFooter alignWithMargins="0">
    <oddFooter>&amp;C&amp;"-,Bold"&amp;18&amp;P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97"/>
  <sheetViews>
    <sheetView view="pageBreakPreview" topLeftCell="A28" zoomScale="60" workbookViewId="0">
      <selection activeCell="B46" sqref="B46:B49"/>
    </sheetView>
  </sheetViews>
  <sheetFormatPr defaultColWidth="9.140625" defaultRowHeight="16.5"/>
  <cols>
    <col min="1" max="1" width="14.28515625" style="6" customWidth="1"/>
    <col min="2" max="2" width="94.85546875" style="1" customWidth="1"/>
    <col min="3" max="3" width="17.85546875" style="1" customWidth="1"/>
    <col min="4" max="4" width="17.28515625" style="1" customWidth="1"/>
    <col min="5" max="5" width="16" style="1" customWidth="1"/>
    <col min="6" max="6" width="17.85546875" style="1" customWidth="1"/>
    <col min="7" max="7" width="23.7109375" style="1" customWidth="1"/>
    <col min="8" max="9" width="9.140625" style="1"/>
    <col min="10" max="10" width="22.7109375" style="1" customWidth="1"/>
    <col min="11" max="16384" width="9.140625" style="1"/>
  </cols>
  <sheetData>
    <row r="1" spans="1:10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9" t="s">
        <v>205</v>
      </c>
      <c r="B3" s="179"/>
      <c r="C3" s="179"/>
      <c r="D3" s="179"/>
      <c r="E3" s="179"/>
      <c r="F3" s="179"/>
      <c r="G3" s="179"/>
    </row>
    <row r="4" spans="1:10" ht="22.5" customHeight="1">
      <c r="A4" s="180" t="s">
        <v>209</v>
      </c>
      <c r="B4" s="180"/>
      <c r="C4" s="180"/>
      <c r="D4" s="180"/>
      <c r="E4" s="180"/>
      <c r="F4" s="180"/>
      <c r="G4" s="180"/>
    </row>
    <row r="5" spans="1:10" ht="57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0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10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10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10" ht="35.1" customHeight="1">
      <c r="A9" s="16">
        <v>23010105</v>
      </c>
      <c r="B9" s="17" t="s">
        <v>11</v>
      </c>
      <c r="C9" s="15">
        <v>10000000</v>
      </c>
      <c r="D9" s="15">
        <f>PRODUCT(C9,1.05)</f>
        <v>10500000</v>
      </c>
      <c r="E9" s="15">
        <f>PRODUCT(D9,1.05)</f>
        <v>11025000</v>
      </c>
      <c r="F9" s="15">
        <f>SUM(C9:E9)</f>
        <v>31525000</v>
      </c>
      <c r="G9" s="15">
        <v>3886444.8</v>
      </c>
      <c r="J9" s="64">
        <f>PRODUCT(G9,1.03)</f>
        <v>4003038.1439999999</v>
      </c>
    </row>
    <row r="10" spans="1:10" ht="35.1" customHeight="1">
      <c r="A10" s="16">
        <v>23010106</v>
      </c>
      <c r="B10" s="17" t="s">
        <v>12</v>
      </c>
      <c r="C10" s="15"/>
      <c r="D10" s="15"/>
      <c r="E10" s="15"/>
      <c r="F10" s="15"/>
      <c r="G10" s="15"/>
      <c r="J10" s="64">
        <f t="shared" ref="J10:J53" si="0">PRODUCT(G10,1.03)</f>
        <v>1.03</v>
      </c>
    </row>
    <row r="11" spans="1:10" ht="35.1" customHeight="1">
      <c r="A11" s="16">
        <v>23010112</v>
      </c>
      <c r="B11" s="17" t="s">
        <v>18</v>
      </c>
      <c r="C11" s="15"/>
      <c r="D11" s="15"/>
      <c r="E11" s="15"/>
      <c r="F11" s="15"/>
      <c r="G11" s="15">
        <v>3886444.8</v>
      </c>
      <c r="J11" s="64">
        <f t="shared" si="0"/>
        <v>4003038.1439999999</v>
      </c>
    </row>
    <row r="12" spans="1:10" ht="35.1" customHeight="1">
      <c r="A12" s="16">
        <v>23010113</v>
      </c>
      <c r="B12" s="17" t="s">
        <v>19</v>
      </c>
      <c r="C12" s="15">
        <v>5000000</v>
      </c>
      <c r="D12" s="15">
        <f t="shared" ref="D12:E12" si="1">PRODUCT(C12,1.05)</f>
        <v>5250000</v>
      </c>
      <c r="E12" s="15">
        <f t="shared" si="1"/>
        <v>5512500</v>
      </c>
      <c r="F12" s="15">
        <f>SUM(C12:E12)</f>
        <v>15762500</v>
      </c>
      <c r="G12" s="15"/>
      <c r="J12" s="64">
        <f t="shared" si="0"/>
        <v>1.03</v>
      </c>
    </row>
    <row r="13" spans="1:10" ht="35.1" customHeight="1">
      <c r="A13" s="16">
        <v>23010119</v>
      </c>
      <c r="B13" s="17" t="s">
        <v>25</v>
      </c>
      <c r="C13" s="15">
        <v>10000000</v>
      </c>
      <c r="D13" s="15">
        <f t="shared" ref="D13:E13" si="2">PRODUCT(C13,1.05)</f>
        <v>10500000</v>
      </c>
      <c r="E13" s="15">
        <f t="shared" si="2"/>
        <v>11025000</v>
      </c>
      <c r="F13" s="15">
        <f>SUM(C13:E13)</f>
        <v>31525000</v>
      </c>
      <c r="G13" s="15">
        <v>3886444.8</v>
      </c>
      <c r="J13" s="64">
        <f t="shared" si="0"/>
        <v>4003038.1439999999</v>
      </c>
    </row>
    <row r="14" spans="1:10" ht="35.1" customHeight="1">
      <c r="A14" s="16">
        <v>23010120</v>
      </c>
      <c r="B14" s="17" t="s">
        <v>26</v>
      </c>
      <c r="C14" s="15"/>
      <c r="D14" s="15"/>
      <c r="E14" s="15"/>
      <c r="F14" s="15"/>
      <c r="G14" s="15"/>
      <c r="J14" s="64">
        <f t="shared" si="0"/>
        <v>1.03</v>
      </c>
    </row>
    <row r="15" spans="1:10" ht="35.1" customHeight="1">
      <c r="A15" s="16">
        <v>23010121</v>
      </c>
      <c r="B15" s="17" t="s">
        <v>27</v>
      </c>
      <c r="C15" s="15"/>
      <c r="D15" s="15"/>
      <c r="E15" s="15"/>
      <c r="F15" s="15"/>
      <c r="G15" s="15"/>
      <c r="J15" s="64">
        <f t="shared" si="0"/>
        <v>1.03</v>
      </c>
    </row>
    <row r="16" spans="1:10" ht="35.1" customHeight="1">
      <c r="A16" s="16">
        <v>23010122</v>
      </c>
      <c r="B16" s="17" t="s">
        <v>28</v>
      </c>
      <c r="C16" s="15"/>
      <c r="D16" s="15"/>
      <c r="E16" s="15"/>
      <c r="F16" s="15"/>
      <c r="G16" s="15"/>
      <c r="J16" s="64">
        <f t="shared" si="0"/>
        <v>1.03</v>
      </c>
    </row>
    <row r="17" spans="1:10" s="11" customFormat="1" ht="35.1" customHeight="1">
      <c r="A17" s="71">
        <v>23010155</v>
      </c>
      <c r="B17" s="72" t="s">
        <v>145</v>
      </c>
      <c r="C17" s="70"/>
      <c r="D17" s="70"/>
      <c r="E17" s="70"/>
      <c r="F17" s="70"/>
      <c r="G17" s="70"/>
      <c r="J17" s="64">
        <f t="shared" si="0"/>
        <v>1.03</v>
      </c>
    </row>
    <row r="18" spans="1:10" s="11" customFormat="1" ht="35.1" customHeight="1">
      <c r="A18" s="71">
        <v>23010156</v>
      </c>
      <c r="B18" s="72" t="s">
        <v>156</v>
      </c>
      <c r="C18" s="70"/>
      <c r="D18" s="70"/>
      <c r="E18" s="70"/>
      <c r="F18" s="70"/>
      <c r="G18" s="70"/>
      <c r="J18" s="64">
        <f t="shared" si="0"/>
        <v>1.03</v>
      </c>
    </row>
    <row r="19" spans="1:10" ht="35.1" customHeight="1">
      <c r="A19" s="81"/>
      <c r="B19" s="82" t="s">
        <v>37</v>
      </c>
      <c r="C19" s="83">
        <f>SUM(C8:C18)</f>
        <v>25000000</v>
      </c>
      <c r="D19" s="83">
        <f>SUM(D9:D18)</f>
        <v>26250000</v>
      </c>
      <c r="E19" s="83">
        <f>SUM(E9:E18)</f>
        <v>27562500</v>
      </c>
      <c r="F19" s="83">
        <f>SUM(F9:F18)</f>
        <v>78812500</v>
      </c>
      <c r="G19" s="83">
        <v>11659334.399999999</v>
      </c>
      <c r="J19" s="64">
        <f t="shared" si="0"/>
        <v>12009114.431999998</v>
      </c>
    </row>
    <row r="20" spans="1:10" ht="35.1" customHeight="1">
      <c r="A20" s="16"/>
      <c r="B20" s="17"/>
      <c r="C20" s="15"/>
      <c r="D20" s="15"/>
      <c r="E20" s="15"/>
      <c r="F20" s="15"/>
      <c r="G20" s="15"/>
      <c r="J20" s="64">
        <f t="shared" si="0"/>
        <v>1.03</v>
      </c>
    </row>
    <row r="21" spans="1:10" ht="35.1" customHeight="1">
      <c r="A21" s="12">
        <v>23020100</v>
      </c>
      <c r="B21" s="13" t="s">
        <v>38</v>
      </c>
      <c r="C21" s="15"/>
      <c r="D21" s="15"/>
      <c r="E21" s="15"/>
      <c r="F21" s="15"/>
      <c r="G21" s="15"/>
      <c r="J21" s="64">
        <f t="shared" si="0"/>
        <v>1.03</v>
      </c>
    </row>
    <row r="22" spans="1:10" ht="35.1" customHeight="1">
      <c r="A22" s="16">
        <v>23020101</v>
      </c>
      <c r="B22" s="17" t="s">
        <v>39</v>
      </c>
      <c r="C22" s="15"/>
      <c r="D22" s="15"/>
      <c r="E22" s="15"/>
      <c r="F22" s="15"/>
      <c r="G22" s="15"/>
      <c r="J22" s="64">
        <f t="shared" si="0"/>
        <v>1.03</v>
      </c>
    </row>
    <row r="23" spans="1:10" ht="35.1" customHeight="1">
      <c r="A23" s="16">
        <v>23020105</v>
      </c>
      <c r="B23" s="17" t="s">
        <v>43</v>
      </c>
      <c r="C23" s="15">
        <v>4003000</v>
      </c>
      <c r="D23" s="15">
        <f t="shared" ref="D23:E23" si="3">PRODUCT(C23,1.05)</f>
        <v>4203150</v>
      </c>
      <c r="E23" s="15">
        <f t="shared" si="3"/>
        <v>4413307.5</v>
      </c>
      <c r="F23" s="15">
        <f>SUM(C23:E23)</f>
        <v>12619457.5</v>
      </c>
      <c r="G23" s="15">
        <v>3886444.8</v>
      </c>
      <c r="J23" s="64">
        <f t="shared" si="0"/>
        <v>4003038.1439999999</v>
      </c>
    </row>
    <row r="24" spans="1:10" ht="35.1" customHeight="1">
      <c r="A24" s="16">
        <v>23020106</v>
      </c>
      <c r="B24" s="17" t="s">
        <v>44</v>
      </c>
      <c r="C24" s="15"/>
      <c r="D24" s="15"/>
      <c r="E24" s="15"/>
      <c r="F24" s="15"/>
      <c r="G24" s="15"/>
      <c r="J24" s="64">
        <f t="shared" si="0"/>
        <v>1.03</v>
      </c>
    </row>
    <row r="25" spans="1:10" ht="35.1" customHeight="1">
      <c r="A25" s="16">
        <v>23020107</v>
      </c>
      <c r="B25" s="17" t="s">
        <v>45</v>
      </c>
      <c r="C25" s="15"/>
      <c r="D25" s="15"/>
      <c r="E25" s="15"/>
      <c r="F25" s="15"/>
      <c r="G25" s="15"/>
      <c r="J25" s="64">
        <f t="shared" si="0"/>
        <v>1.03</v>
      </c>
    </row>
    <row r="26" spans="1:10" ht="35.1" customHeight="1">
      <c r="A26" s="16">
        <v>23020110</v>
      </c>
      <c r="B26" s="17" t="s">
        <v>46</v>
      </c>
      <c r="C26" s="15"/>
      <c r="D26" s="15"/>
      <c r="E26" s="15"/>
      <c r="F26" s="15"/>
      <c r="G26" s="15"/>
      <c r="J26" s="64">
        <f t="shared" si="0"/>
        <v>1.03</v>
      </c>
    </row>
    <row r="27" spans="1:10" ht="35.1" customHeight="1">
      <c r="A27" s="71">
        <v>23020149</v>
      </c>
      <c r="B27" s="72" t="s">
        <v>153</v>
      </c>
      <c r="C27" s="70"/>
      <c r="D27" s="70"/>
      <c r="E27" s="70"/>
      <c r="F27" s="70"/>
      <c r="G27" s="70"/>
      <c r="J27" s="64">
        <f t="shared" si="0"/>
        <v>1.03</v>
      </c>
    </row>
    <row r="28" spans="1:10" ht="35.1" customHeight="1">
      <c r="A28" s="71">
        <v>23020160</v>
      </c>
      <c r="B28" s="72" t="s">
        <v>154</v>
      </c>
      <c r="C28" s="70"/>
      <c r="D28" s="70"/>
      <c r="E28" s="70"/>
      <c r="F28" s="70"/>
      <c r="G28" s="70"/>
      <c r="J28" s="64">
        <f t="shared" si="0"/>
        <v>1.03</v>
      </c>
    </row>
    <row r="29" spans="1:10" ht="35.1" customHeight="1">
      <c r="A29" s="71">
        <v>23020161</v>
      </c>
      <c r="B29" s="72" t="s">
        <v>155</v>
      </c>
      <c r="C29" s="70"/>
      <c r="D29" s="70"/>
      <c r="E29" s="70"/>
      <c r="F29" s="70"/>
      <c r="G29" s="70"/>
      <c r="J29" s="64">
        <f t="shared" si="0"/>
        <v>1.03</v>
      </c>
    </row>
    <row r="30" spans="1:10" ht="35.1" customHeight="1">
      <c r="A30" s="71">
        <v>23020162</v>
      </c>
      <c r="B30" s="72" t="s">
        <v>172</v>
      </c>
      <c r="C30" s="70"/>
      <c r="D30" s="70"/>
      <c r="E30" s="70"/>
      <c r="F30" s="70"/>
      <c r="G30" s="70"/>
      <c r="J30" s="64">
        <f t="shared" si="0"/>
        <v>1.03</v>
      </c>
    </row>
    <row r="31" spans="1:10" ht="35.1" customHeight="1">
      <c r="A31" s="81"/>
      <c r="B31" s="82" t="s">
        <v>37</v>
      </c>
      <c r="C31" s="83">
        <f>SUM(C22:C30)</f>
        <v>4003000</v>
      </c>
      <c r="D31" s="83">
        <f>SUM(D23:D30)</f>
        <v>4203150</v>
      </c>
      <c r="E31" s="83">
        <f>SUM(E23:E30)</f>
        <v>4413307.5</v>
      </c>
      <c r="F31" s="83">
        <f>SUM(F23:F30)</f>
        <v>12619457.5</v>
      </c>
      <c r="G31" s="83">
        <v>3886444.8</v>
      </c>
      <c r="J31" s="64">
        <f t="shared" si="0"/>
        <v>4003038.1439999999</v>
      </c>
    </row>
    <row r="32" spans="1:10" ht="35.1" customHeight="1">
      <c r="A32" s="16"/>
      <c r="B32" s="13"/>
      <c r="C32" s="15"/>
      <c r="D32" s="15"/>
      <c r="E32" s="15"/>
      <c r="F32" s="15"/>
      <c r="G32" s="15"/>
      <c r="J32" s="64">
        <f t="shared" si="0"/>
        <v>1.03</v>
      </c>
    </row>
    <row r="33" spans="1:10" ht="35.1" customHeight="1">
      <c r="A33" s="12">
        <v>23030100</v>
      </c>
      <c r="B33" s="13" t="s">
        <v>61</v>
      </c>
      <c r="C33" s="15"/>
      <c r="D33" s="15"/>
      <c r="E33" s="15"/>
      <c r="F33" s="15"/>
      <c r="G33" s="15"/>
      <c r="J33" s="64">
        <f t="shared" si="0"/>
        <v>1.03</v>
      </c>
    </row>
    <row r="34" spans="1:10" ht="35.1" customHeight="1">
      <c r="A34" s="16">
        <v>23030101</v>
      </c>
      <c r="B34" s="17" t="s">
        <v>62</v>
      </c>
      <c r="C34" s="15"/>
      <c r="D34" s="15"/>
      <c r="E34" s="15"/>
      <c r="F34" s="15"/>
      <c r="G34" s="15"/>
      <c r="J34" s="64">
        <f t="shared" si="0"/>
        <v>1.03</v>
      </c>
    </row>
    <row r="35" spans="1:10" ht="35.1" customHeight="1">
      <c r="A35" s="16">
        <v>23030102</v>
      </c>
      <c r="B35" s="17" t="s">
        <v>63</v>
      </c>
      <c r="C35" s="15"/>
      <c r="D35" s="15"/>
      <c r="E35" s="15"/>
      <c r="F35" s="15"/>
      <c r="G35" s="15"/>
      <c r="J35" s="64">
        <f t="shared" si="0"/>
        <v>1.03</v>
      </c>
    </row>
    <row r="36" spans="1:10" ht="35.1" customHeight="1">
      <c r="A36" s="16">
        <v>23030119</v>
      </c>
      <c r="B36" s="17" t="s">
        <v>76</v>
      </c>
      <c r="C36" s="15"/>
      <c r="D36" s="15"/>
      <c r="E36" s="15"/>
      <c r="F36" s="15"/>
      <c r="G36" s="15"/>
      <c r="J36" s="64">
        <f t="shared" si="0"/>
        <v>1.03</v>
      </c>
    </row>
    <row r="37" spans="1:10" ht="35.1" customHeight="1">
      <c r="A37" s="16">
        <v>23030121</v>
      </c>
      <c r="B37" s="17" t="s">
        <v>77</v>
      </c>
      <c r="C37" s="15"/>
      <c r="D37" s="15"/>
      <c r="E37" s="15"/>
      <c r="F37" s="15"/>
      <c r="G37" s="15">
        <v>19432224</v>
      </c>
      <c r="J37" s="64">
        <f t="shared" si="0"/>
        <v>20015190.719999999</v>
      </c>
    </row>
    <row r="38" spans="1:10" ht="35.1" customHeight="1">
      <c r="A38" s="16">
        <v>23030122</v>
      </c>
      <c r="B38" s="17" t="s">
        <v>78</v>
      </c>
      <c r="C38" s="15"/>
      <c r="D38" s="15"/>
      <c r="E38" s="15"/>
      <c r="F38" s="15"/>
      <c r="G38" s="15"/>
      <c r="J38" s="64">
        <f t="shared" si="0"/>
        <v>1.03</v>
      </c>
    </row>
    <row r="39" spans="1:10" ht="35.1" customHeight="1">
      <c r="A39" s="71">
        <v>23020164</v>
      </c>
      <c r="B39" s="72" t="s">
        <v>185</v>
      </c>
      <c r="C39" s="70"/>
      <c r="D39" s="70"/>
      <c r="E39" s="70"/>
      <c r="F39" s="70"/>
      <c r="G39" s="70"/>
      <c r="J39" s="64">
        <f t="shared" si="0"/>
        <v>1.03</v>
      </c>
    </row>
    <row r="40" spans="1:10" ht="35.1" customHeight="1">
      <c r="A40" s="71">
        <v>23020165</v>
      </c>
      <c r="B40" s="72" t="s">
        <v>186</v>
      </c>
      <c r="C40" s="70"/>
      <c r="D40" s="70"/>
      <c r="E40" s="70"/>
      <c r="F40" s="70"/>
      <c r="G40" s="70"/>
      <c r="J40" s="64">
        <f t="shared" si="0"/>
        <v>1.03</v>
      </c>
    </row>
    <row r="41" spans="1:10" ht="35.1" customHeight="1">
      <c r="A41" s="81"/>
      <c r="B41" s="82" t="s">
        <v>37</v>
      </c>
      <c r="C41" s="83">
        <f>SUM(C34:C40)</f>
        <v>0</v>
      </c>
      <c r="D41" s="83"/>
      <c r="E41" s="83"/>
      <c r="F41" s="83"/>
      <c r="G41" s="83">
        <v>19432224</v>
      </c>
      <c r="J41" s="64">
        <f t="shared" si="0"/>
        <v>20015190.719999999</v>
      </c>
    </row>
    <row r="42" spans="1:10" ht="35.1" customHeight="1">
      <c r="A42" s="16"/>
      <c r="B42" s="13"/>
      <c r="C42" s="15"/>
      <c r="D42" s="15"/>
      <c r="E42" s="15"/>
      <c r="F42" s="15"/>
      <c r="G42" s="15"/>
      <c r="J42" s="64">
        <f t="shared" si="0"/>
        <v>1.03</v>
      </c>
    </row>
    <row r="43" spans="1:10" ht="35.1" customHeight="1">
      <c r="A43" s="12">
        <v>23040100</v>
      </c>
      <c r="B43" s="13" t="s">
        <v>83</v>
      </c>
      <c r="C43" s="15"/>
      <c r="D43" s="15"/>
      <c r="E43" s="15"/>
      <c r="F43" s="15"/>
      <c r="G43" s="15"/>
      <c r="J43" s="64">
        <f t="shared" si="0"/>
        <v>1.03</v>
      </c>
    </row>
    <row r="44" spans="1:10" ht="35.1" customHeight="1">
      <c r="A44" s="16">
        <v>23040101</v>
      </c>
      <c r="B44" s="17" t="s">
        <v>84</v>
      </c>
      <c r="C44" s="15"/>
      <c r="D44" s="15"/>
      <c r="E44" s="15"/>
      <c r="F44" s="15"/>
      <c r="G44" s="15"/>
      <c r="J44" s="64">
        <f t="shared" si="0"/>
        <v>1.03</v>
      </c>
    </row>
    <row r="45" spans="1:10" ht="35.1" customHeight="1">
      <c r="A45" s="16">
        <v>23040102</v>
      </c>
      <c r="B45" s="17" t="s">
        <v>85</v>
      </c>
      <c r="C45" s="15"/>
      <c r="D45" s="15"/>
      <c r="E45" s="15"/>
      <c r="F45" s="15"/>
      <c r="G45" s="15"/>
      <c r="J45" s="64">
        <f t="shared" si="0"/>
        <v>1.03</v>
      </c>
    </row>
    <row r="46" spans="1:10" ht="35.1" customHeight="1">
      <c r="A46" s="71">
        <v>23040107</v>
      </c>
      <c r="B46" s="72" t="s">
        <v>104</v>
      </c>
      <c r="C46" s="70"/>
      <c r="D46" s="70"/>
      <c r="E46" s="70"/>
      <c r="F46" s="70"/>
      <c r="G46" s="70"/>
      <c r="J46" s="64">
        <f t="shared" si="0"/>
        <v>1.03</v>
      </c>
    </row>
    <row r="47" spans="1:10" ht="35.1" customHeight="1">
      <c r="A47" s="71">
        <v>23040108</v>
      </c>
      <c r="B47" s="72" t="s">
        <v>103</v>
      </c>
      <c r="C47" s="15">
        <v>5000000</v>
      </c>
      <c r="D47" s="70">
        <f>PRODUCT(C47,1.05)</f>
        <v>5250000</v>
      </c>
      <c r="E47" s="70">
        <f>PRODUCT(D47,1.05)</f>
        <v>5512500</v>
      </c>
      <c r="F47" s="70">
        <f>SUM(C47:E47)</f>
        <v>15762500</v>
      </c>
      <c r="G47" s="70">
        <v>3886444.8</v>
      </c>
      <c r="J47" s="64">
        <f t="shared" si="0"/>
        <v>4003038.1439999999</v>
      </c>
    </row>
    <row r="48" spans="1:10" ht="35.1" customHeight="1">
      <c r="A48" s="71">
        <v>23040109</v>
      </c>
      <c r="B48" s="72" t="s">
        <v>200</v>
      </c>
      <c r="C48" s="70"/>
      <c r="D48" s="70"/>
      <c r="E48" s="70"/>
      <c r="F48" s="70"/>
      <c r="G48" s="70"/>
      <c r="J48" s="64">
        <f t="shared" si="0"/>
        <v>1.03</v>
      </c>
    </row>
    <row r="49" spans="1:10" ht="35.1" customHeight="1">
      <c r="A49" s="81"/>
      <c r="B49" s="82" t="s">
        <v>37</v>
      </c>
      <c r="C49" s="83">
        <f>SUM(C44:C48)</f>
        <v>5000000</v>
      </c>
      <c r="D49" s="83">
        <f>SUM(D47:D48)</f>
        <v>5250000</v>
      </c>
      <c r="E49" s="83">
        <f>SUM(E47:E48)</f>
        <v>5512500</v>
      </c>
      <c r="F49" s="83">
        <f>SUM(F47:F48)</f>
        <v>15762500</v>
      </c>
      <c r="G49" s="83">
        <v>3886444.8</v>
      </c>
      <c r="J49" s="64">
        <f t="shared" si="0"/>
        <v>4003038.1439999999</v>
      </c>
    </row>
    <row r="50" spans="1:10" ht="35.1" customHeight="1">
      <c r="A50" s="16"/>
      <c r="B50" s="13"/>
      <c r="C50" s="15"/>
      <c r="D50" s="15"/>
      <c r="E50" s="15"/>
      <c r="F50" s="15"/>
      <c r="G50" s="15"/>
      <c r="J50" s="64">
        <f t="shared" si="0"/>
        <v>1.03</v>
      </c>
    </row>
    <row r="51" spans="1:10" ht="35.1" customHeight="1">
      <c r="A51" s="16"/>
      <c r="B51" s="17"/>
      <c r="C51" s="15"/>
      <c r="D51" s="15"/>
      <c r="E51" s="15"/>
      <c r="F51" s="15"/>
      <c r="G51" s="15"/>
      <c r="J51" s="64">
        <f t="shared" si="0"/>
        <v>1.03</v>
      </c>
    </row>
    <row r="52" spans="1:10" ht="35.1" customHeight="1">
      <c r="A52" s="16"/>
      <c r="B52" s="13"/>
      <c r="C52" s="15"/>
      <c r="D52" s="15"/>
      <c r="E52" s="15"/>
      <c r="F52" s="15"/>
      <c r="G52" s="15"/>
      <c r="J52" s="64">
        <f t="shared" si="0"/>
        <v>1.03</v>
      </c>
    </row>
    <row r="53" spans="1:10" ht="35.1" customHeight="1">
      <c r="A53" s="81"/>
      <c r="B53" s="82" t="s">
        <v>95</v>
      </c>
      <c r="C53" s="83">
        <f>SUM(C49,C41,C31,C19)</f>
        <v>34003000</v>
      </c>
      <c r="D53" s="83">
        <f>SUM(D49,D41,D31,D19)</f>
        <v>35703150</v>
      </c>
      <c r="E53" s="83">
        <f>SUM(E49,E41,E31,E19)</f>
        <v>37488307.5</v>
      </c>
      <c r="F53" s="83">
        <f>SUM(F49,F41,F31,F19)</f>
        <v>107194457.5</v>
      </c>
      <c r="G53" s="83">
        <v>38864448</v>
      </c>
      <c r="J53" s="64">
        <f t="shared" si="0"/>
        <v>40030381.439999998</v>
      </c>
    </row>
    <row r="54" spans="1:10" ht="35.1" customHeight="1" thickBot="1">
      <c r="A54" s="21"/>
      <c r="B54" s="22"/>
      <c r="C54" s="23"/>
      <c r="D54" s="23"/>
      <c r="E54" s="23"/>
      <c r="F54" s="23"/>
      <c r="G54" s="23"/>
      <c r="J54" s="64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76" orientation="landscape" useFirstPageNumber="1" verticalDpi="300" r:id="rId1"/>
  <headerFooter>
    <oddFooter>&amp;C&amp;"Arial Black,Regular"&amp;18&amp;P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88"/>
  <sheetViews>
    <sheetView view="pageBreakPreview" topLeftCell="A31" zoomScale="60" workbookViewId="0">
      <selection activeCell="C45" sqref="C45:E45"/>
    </sheetView>
  </sheetViews>
  <sheetFormatPr defaultColWidth="9.140625" defaultRowHeight="16.5"/>
  <cols>
    <col min="1" max="1" width="20.7109375" style="6" customWidth="1"/>
    <col min="2" max="2" width="74.7109375" style="1" customWidth="1"/>
    <col min="3" max="7" width="20.7109375" style="1" customWidth="1"/>
    <col min="8" max="8" width="9.140625" style="1"/>
    <col min="9" max="9" width="20.140625" style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208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209</v>
      </c>
      <c r="B4" s="175"/>
      <c r="C4" s="175"/>
      <c r="D4" s="175"/>
      <c r="E4" s="175"/>
      <c r="F4" s="175"/>
      <c r="G4" s="175"/>
    </row>
    <row r="5" spans="1:9" ht="57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 t="s">
        <v>265</v>
      </c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s="11" customFormat="1" ht="35.1" customHeight="1">
      <c r="A9" s="16">
        <v>23010106</v>
      </c>
      <c r="B9" s="17" t="s">
        <v>12</v>
      </c>
      <c r="C9" s="15">
        <v>20000000</v>
      </c>
      <c r="D9" s="15">
        <f>PRODUCT(C9,1.05)</f>
        <v>21000000</v>
      </c>
      <c r="E9" s="15">
        <f>PRODUCT(D9,1.05)</f>
        <v>22050000</v>
      </c>
      <c r="F9" s="15">
        <f>SUM(C9:E9)</f>
        <v>63050000</v>
      </c>
      <c r="G9" s="15">
        <v>3600000</v>
      </c>
      <c r="I9" s="11">
        <f>PRODUCT(F9,1.03)</f>
        <v>64941500</v>
      </c>
    </row>
    <row r="10" spans="1:9" s="11" customFormat="1" ht="35.1" customHeight="1">
      <c r="A10" s="16">
        <v>23010107</v>
      </c>
      <c r="B10" s="17" t="s">
        <v>13</v>
      </c>
      <c r="C10" s="15"/>
      <c r="D10" s="15"/>
      <c r="E10" s="15"/>
      <c r="F10" s="15"/>
      <c r="G10" s="15"/>
      <c r="I10" s="11">
        <f t="shared" ref="I10:I45" si="0">PRODUCT(F10,1.03)</f>
        <v>1.03</v>
      </c>
    </row>
    <row r="11" spans="1:9" ht="35.1" customHeight="1">
      <c r="A11" s="16">
        <v>23010108</v>
      </c>
      <c r="B11" s="17" t="s">
        <v>14</v>
      </c>
      <c r="C11" s="15">
        <v>8000000</v>
      </c>
      <c r="D11" s="15">
        <f t="shared" ref="D11:E11" si="1">PRODUCT(C11,1.05)</f>
        <v>8400000</v>
      </c>
      <c r="E11" s="15">
        <f t="shared" si="1"/>
        <v>8820000</v>
      </c>
      <c r="F11" s="15">
        <f>SUM(C11:E11)</f>
        <v>25220000</v>
      </c>
      <c r="G11" s="15">
        <v>5040000</v>
      </c>
      <c r="I11" s="11">
        <f t="shared" si="0"/>
        <v>25976600</v>
      </c>
    </row>
    <row r="12" spans="1:9" ht="35.1" customHeight="1">
      <c r="A12" s="16">
        <v>23010113</v>
      </c>
      <c r="B12" s="17" t="s">
        <v>332</v>
      </c>
      <c r="C12" s="15">
        <v>4000000</v>
      </c>
      <c r="D12" s="15">
        <f t="shared" ref="D12:E12" si="2">PRODUCT(C12,1.05)</f>
        <v>4200000</v>
      </c>
      <c r="E12" s="15">
        <f t="shared" si="2"/>
        <v>4410000</v>
      </c>
      <c r="F12" s="15">
        <f>SUM(C12:E12)</f>
        <v>12610000</v>
      </c>
      <c r="G12" s="15">
        <v>3600000</v>
      </c>
      <c r="I12" s="11">
        <f t="shared" si="0"/>
        <v>12988300</v>
      </c>
    </row>
    <row r="13" spans="1:9" ht="35.1" customHeight="1">
      <c r="A13" s="16">
        <v>23010114</v>
      </c>
      <c r="B13" s="17" t="s">
        <v>20</v>
      </c>
      <c r="C13" s="15"/>
      <c r="D13" s="15"/>
      <c r="E13" s="15"/>
      <c r="F13" s="15"/>
      <c r="G13" s="15">
        <v>720000</v>
      </c>
      <c r="I13" s="11">
        <f t="shared" si="0"/>
        <v>1.03</v>
      </c>
    </row>
    <row r="14" spans="1:9" ht="35.1" customHeight="1">
      <c r="A14" s="16">
        <v>23010119</v>
      </c>
      <c r="B14" s="17" t="s">
        <v>25</v>
      </c>
      <c r="C14" s="15"/>
      <c r="D14" s="15"/>
      <c r="E14" s="15"/>
      <c r="F14" s="15"/>
      <c r="G14" s="15">
        <v>18720000</v>
      </c>
      <c r="I14" s="11">
        <f t="shared" si="0"/>
        <v>1.03</v>
      </c>
    </row>
    <row r="15" spans="1:9" ht="35.1" customHeight="1">
      <c r="A15" s="71">
        <v>23010155</v>
      </c>
      <c r="B15" s="72" t="s">
        <v>145</v>
      </c>
      <c r="C15" s="70"/>
      <c r="D15" s="70"/>
      <c r="E15" s="70"/>
      <c r="F15" s="70"/>
      <c r="G15" s="70"/>
      <c r="I15" s="11">
        <f t="shared" si="0"/>
        <v>1.03</v>
      </c>
    </row>
    <row r="16" spans="1:9" ht="35.1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I16" s="11">
        <f t="shared" si="0"/>
        <v>1.03</v>
      </c>
    </row>
    <row r="17" spans="1:9" ht="35.1" customHeight="1">
      <c r="A17" s="81"/>
      <c r="B17" s="82" t="s">
        <v>37</v>
      </c>
      <c r="C17" s="83">
        <f>SUM(C8:C16)</f>
        <v>32000000</v>
      </c>
      <c r="D17" s="83">
        <f>SUM(D9:D16)</f>
        <v>33600000</v>
      </c>
      <c r="E17" s="83">
        <f>SUM(E9:E16)</f>
        <v>35280000</v>
      </c>
      <c r="F17" s="83">
        <f>SUM(F9:F16)</f>
        <v>100880000</v>
      </c>
      <c r="G17" s="83">
        <v>31680000</v>
      </c>
      <c r="I17" s="11">
        <f t="shared" si="0"/>
        <v>103906400</v>
      </c>
    </row>
    <row r="18" spans="1:9" ht="35.1" customHeight="1">
      <c r="A18" s="16"/>
      <c r="B18" s="17"/>
      <c r="C18" s="15"/>
      <c r="D18" s="15"/>
      <c r="E18" s="15"/>
      <c r="F18" s="15"/>
      <c r="G18" s="15"/>
      <c r="I18" s="11">
        <f t="shared" si="0"/>
        <v>1.03</v>
      </c>
    </row>
    <row r="19" spans="1:9" ht="35.1" customHeight="1">
      <c r="A19" s="12">
        <v>23020100</v>
      </c>
      <c r="B19" s="13" t="s">
        <v>38</v>
      </c>
      <c r="C19" s="15"/>
      <c r="D19" s="15"/>
      <c r="E19" s="15"/>
      <c r="F19" s="15"/>
      <c r="G19" s="15"/>
      <c r="I19" s="11">
        <f t="shared" si="0"/>
        <v>1.03</v>
      </c>
    </row>
    <row r="20" spans="1:9" ht="35.1" customHeight="1">
      <c r="A20" s="16">
        <v>23020101</v>
      </c>
      <c r="B20" s="17" t="s">
        <v>333</v>
      </c>
      <c r="C20" s="15">
        <v>2000000</v>
      </c>
      <c r="D20" s="15">
        <f t="shared" ref="D20:E20" si="3">PRODUCT(C20,1.05)</f>
        <v>2100000</v>
      </c>
      <c r="E20" s="15">
        <f t="shared" si="3"/>
        <v>2205000</v>
      </c>
      <c r="F20" s="15">
        <f>SUM(C20:E20)</f>
        <v>6305000</v>
      </c>
      <c r="G20" s="15"/>
      <c r="I20" s="11">
        <f t="shared" si="0"/>
        <v>6494150</v>
      </c>
    </row>
    <row r="21" spans="1:9" ht="35.1" customHeight="1">
      <c r="A21" s="71">
        <v>23020160</v>
      </c>
      <c r="B21" s="72" t="s">
        <v>154</v>
      </c>
      <c r="C21" s="70"/>
      <c r="D21" s="70"/>
      <c r="E21" s="70"/>
      <c r="F21" s="70"/>
      <c r="G21" s="70"/>
      <c r="I21" s="11">
        <f t="shared" si="0"/>
        <v>1.03</v>
      </c>
    </row>
    <row r="22" spans="1:9" ht="35.1" customHeight="1">
      <c r="A22" s="71">
        <v>23020161</v>
      </c>
      <c r="B22" s="72" t="s">
        <v>155</v>
      </c>
      <c r="C22" s="70"/>
      <c r="D22" s="70"/>
      <c r="E22" s="70"/>
      <c r="F22" s="70"/>
      <c r="G22" s="70"/>
      <c r="I22" s="11">
        <f t="shared" si="0"/>
        <v>1.03</v>
      </c>
    </row>
    <row r="23" spans="1:9" ht="35.1" customHeight="1">
      <c r="A23" s="71">
        <v>23020162</v>
      </c>
      <c r="B23" s="72" t="s">
        <v>172</v>
      </c>
      <c r="C23" s="70"/>
      <c r="D23" s="70"/>
      <c r="E23" s="70"/>
      <c r="F23" s="70"/>
      <c r="G23" s="70"/>
      <c r="I23" s="11">
        <f t="shared" si="0"/>
        <v>1.03</v>
      </c>
    </row>
    <row r="24" spans="1:9" ht="35.1" customHeight="1">
      <c r="A24" s="81"/>
      <c r="B24" s="82" t="s">
        <v>37</v>
      </c>
      <c r="C24" s="83">
        <f>SUM(C20:C23)</f>
        <v>2000000</v>
      </c>
      <c r="D24" s="83">
        <f>SUM(D20:D23)</f>
        <v>2100000</v>
      </c>
      <c r="E24" s="83">
        <f>SUM(E20:E23)</f>
        <v>2205000</v>
      </c>
      <c r="F24" s="83">
        <f>SUM(C24:E24)</f>
        <v>6305000</v>
      </c>
      <c r="G24" s="83">
        <v>0</v>
      </c>
      <c r="I24" s="11">
        <f t="shared" si="0"/>
        <v>6494150</v>
      </c>
    </row>
    <row r="25" spans="1:9" ht="35.1" customHeight="1">
      <c r="A25" s="12">
        <v>23030100</v>
      </c>
      <c r="B25" s="13" t="s">
        <v>61</v>
      </c>
      <c r="C25" s="15"/>
      <c r="D25" s="15"/>
      <c r="E25" s="15"/>
      <c r="F25" s="15"/>
      <c r="G25" s="15"/>
      <c r="I25" s="11">
        <f t="shared" si="0"/>
        <v>1.03</v>
      </c>
    </row>
    <row r="26" spans="1:9" ht="35.1" customHeight="1">
      <c r="A26" s="16">
        <v>23030101</v>
      </c>
      <c r="B26" s="17" t="s">
        <v>62</v>
      </c>
      <c r="C26" s="15"/>
      <c r="D26" s="15"/>
      <c r="E26" s="15"/>
      <c r="F26" s="15"/>
      <c r="G26" s="15"/>
      <c r="I26" s="11">
        <f t="shared" si="0"/>
        <v>1.03</v>
      </c>
    </row>
    <row r="27" spans="1:9" ht="35.1" customHeight="1">
      <c r="A27" s="16">
        <v>23030118</v>
      </c>
      <c r="B27" s="17" t="s">
        <v>75</v>
      </c>
      <c r="C27" s="15"/>
      <c r="D27" s="15"/>
      <c r="E27" s="15"/>
      <c r="F27" s="15"/>
      <c r="G27" s="15"/>
      <c r="I27" s="11">
        <f t="shared" si="0"/>
        <v>1.03</v>
      </c>
    </row>
    <row r="28" spans="1:9" ht="35.1" customHeight="1">
      <c r="A28" s="16">
        <v>23030119</v>
      </c>
      <c r="B28" s="17" t="s">
        <v>76</v>
      </c>
      <c r="C28" s="15"/>
      <c r="D28" s="15"/>
      <c r="E28" s="15"/>
      <c r="F28" s="15"/>
      <c r="G28" s="15"/>
      <c r="I28" s="11">
        <f t="shared" si="0"/>
        <v>1.03</v>
      </c>
    </row>
    <row r="29" spans="1:9" ht="35.1" customHeight="1">
      <c r="A29" s="16">
        <v>23030121</v>
      </c>
      <c r="B29" s="17" t="s">
        <v>77</v>
      </c>
      <c r="C29" s="15">
        <v>18540000</v>
      </c>
      <c r="D29" s="15">
        <f t="shared" ref="D29:E29" si="4">PRODUCT(C29,1.05)</f>
        <v>19467000</v>
      </c>
      <c r="E29" s="15">
        <f t="shared" si="4"/>
        <v>20440350</v>
      </c>
      <c r="F29" s="15">
        <f>SUM(C29:E29)</f>
        <v>58447350</v>
      </c>
      <c r="G29" s="15">
        <v>18000000</v>
      </c>
      <c r="I29" s="11">
        <f t="shared" si="0"/>
        <v>60200770.5</v>
      </c>
    </row>
    <row r="30" spans="1:9" ht="35.1" customHeight="1">
      <c r="A30" s="16">
        <v>23030122</v>
      </c>
      <c r="B30" s="17" t="s">
        <v>78</v>
      </c>
      <c r="C30" s="15"/>
      <c r="D30" s="15"/>
      <c r="E30" s="15"/>
      <c r="F30" s="15"/>
      <c r="G30" s="15"/>
      <c r="I30" s="11">
        <f t="shared" si="0"/>
        <v>1.03</v>
      </c>
    </row>
    <row r="31" spans="1:9" ht="35.1" customHeight="1">
      <c r="A31" s="16">
        <v>23030123</v>
      </c>
      <c r="B31" s="17" t="s">
        <v>79</v>
      </c>
      <c r="C31" s="15"/>
      <c r="D31" s="15"/>
      <c r="E31" s="15"/>
      <c r="F31" s="15"/>
      <c r="G31" s="15"/>
      <c r="I31" s="11">
        <f t="shared" si="0"/>
        <v>1.03</v>
      </c>
    </row>
    <row r="32" spans="1:9" ht="35.1" customHeight="1">
      <c r="A32" s="71">
        <v>23020165</v>
      </c>
      <c r="B32" s="72" t="s">
        <v>186</v>
      </c>
      <c r="C32" s="70"/>
      <c r="D32" s="70"/>
      <c r="E32" s="70"/>
      <c r="F32" s="70"/>
      <c r="G32" s="70"/>
      <c r="I32" s="11">
        <f t="shared" si="0"/>
        <v>1.03</v>
      </c>
    </row>
    <row r="33" spans="1:9" ht="35.1" customHeight="1">
      <c r="A33" s="71">
        <v>23020166</v>
      </c>
      <c r="B33" s="72" t="s">
        <v>100</v>
      </c>
      <c r="C33" s="70"/>
      <c r="D33" s="70"/>
      <c r="E33" s="70"/>
      <c r="F33" s="70"/>
      <c r="G33" s="70"/>
      <c r="I33" s="11">
        <f t="shared" si="0"/>
        <v>1.03</v>
      </c>
    </row>
    <row r="34" spans="1:9" ht="35.1" customHeight="1">
      <c r="A34" s="81"/>
      <c r="B34" s="82" t="s">
        <v>37</v>
      </c>
      <c r="C34" s="83">
        <f>SUM(C26:C33)</f>
        <v>18540000</v>
      </c>
      <c r="D34" s="83">
        <f>SUM(D29:D33)</f>
        <v>19467000</v>
      </c>
      <c r="E34" s="83">
        <f>SUM(E29:E33)</f>
        <v>20440350</v>
      </c>
      <c r="F34" s="83">
        <f>SUM(F29:F33)</f>
        <v>58447350</v>
      </c>
      <c r="G34" s="83">
        <v>18000000</v>
      </c>
      <c r="I34" s="11">
        <f t="shared" si="0"/>
        <v>60200770.5</v>
      </c>
    </row>
    <row r="35" spans="1:9" ht="35.1" customHeight="1">
      <c r="A35" s="16"/>
      <c r="B35" s="13" t="s">
        <v>83</v>
      </c>
      <c r="C35" s="15"/>
      <c r="D35" s="15"/>
      <c r="E35" s="15"/>
      <c r="F35" s="15"/>
      <c r="G35" s="15"/>
      <c r="I35" s="11">
        <f t="shared" si="0"/>
        <v>1.03</v>
      </c>
    </row>
    <row r="36" spans="1:9" ht="35.1" customHeight="1">
      <c r="A36" s="16">
        <v>23040102</v>
      </c>
      <c r="B36" s="72" t="s">
        <v>1</v>
      </c>
      <c r="C36" s="15"/>
      <c r="D36" s="15"/>
      <c r="E36" s="15"/>
      <c r="F36" s="15"/>
      <c r="G36" s="15"/>
      <c r="I36" s="11">
        <f t="shared" si="0"/>
        <v>1.03</v>
      </c>
    </row>
    <row r="37" spans="1:9" ht="35.1" customHeight="1">
      <c r="A37" s="71">
        <v>23040107</v>
      </c>
      <c r="B37" s="72" t="s">
        <v>103</v>
      </c>
      <c r="C37" s="70">
        <v>10000000</v>
      </c>
      <c r="D37" s="15">
        <f t="shared" ref="D37:E37" si="5">PRODUCT(C37,1.05)</f>
        <v>10500000</v>
      </c>
      <c r="E37" s="15">
        <f t="shared" si="5"/>
        <v>11025000</v>
      </c>
      <c r="F37" s="70">
        <f>SUM(C37:E37)</f>
        <v>31525000</v>
      </c>
      <c r="G37" s="70"/>
      <c r="I37" s="11">
        <f t="shared" si="0"/>
        <v>32470750</v>
      </c>
    </row>
    <row r="38" spans="1:9" ht="35.1" customHeight="1">
      <c r="A38" s="71">
        <v>23040108</v>
      </c>
      <c r="B38" s="72" t="s">
        <v>200</v>
      </c>
      <c r="C38" s="70"/>
      <c r="D38" s="70"/>
      <c r="E38" s="70"/>
      <c r="F38" s="70"/>
      <c r="G38" s="70"/>
      <c r="I38" s="11">
        <f t="shared" si="0"/>
        <v>1.03</v>
      </c>
    </row>
    <row r="39" spans="1:9" ht="35.1" customHeight="1">
      <c r="A39" s="82">
        <v>23040109</v>
      </c>
      <c r="B39" s="82" t="s">
        <v>37</v>
      </c>
      <c r="C39" s="83">
        <f>SUM(C36:C38)</f>
        <v>10000000</v>
      </c>
      <c r="D39" s="83">
        <f>SUM(D37:D38)</f>
        <v>10500000</v>
      </c>
      <c r="E39" s="83">
        <f>SUM(E37:E38)</f>
        <v>11025000</v>
      </c>
      <c r="F39" s="83">
        <f>SUM(F37:F38)</f>
        <v>31525000</v>
      </c>
      <c r="G39" s="83"/>
      <c r="I39" s="11">
        <f t="shared" si="0"/>
        <v>32470750</v>
      </c>
    </row>
    <row r="40" spans="1:9" ht="35.1" customHeight="1">
      <c r="A40" s="16"/>
      <c r="B40" s="13" t="s">
        <v>89</v>
      </c>
      <c r="C40" s="15"/>
      <c r="D40" s="15"/>
      <c r="E40" s="15"/>
      <c r="F40" s="15"/>
      <c r="G40" s="15"/>
      <c r="I40" s="11">
        <f t="shared" si="0"/>
        <v>1.03</v>
      </c>
    </row>
    <row r="41" spans="1:9" ht="35.1" customHeight="1">
      <c r="A41" s="12">
        <v>23050100</v>
      </c>
      <c r="B41" s="17" t="s">
        <v>90</v>
      </c>
      <c r="C41" s="15"/>
      <c r="D41" s="15"/>
      <c r="E41" s="15"/>
      <c r="F41" s="15"/>
      <c r="G41" s="15"/>
      <c r="I41" s="11">
        <f t="shared" si="0"/>
        <v>1.03</v>
      </c>
    </row>
    <row r="42" spans="1:9" ht="35.1" customHeight="1">
      <c r="A42" s="16">
        <v>23050101</v>
      </c>
      <c r="B42" s="17" t="s">
        <v>94</v>
      </c>
      <c r="C42" s="15"/>
      <c r="D42" s="15"/>
      <c r="E42" s="15"/>
      <c r="F42" s="15"/>
      <c r="G42" s="15"/>
      <c r="I42" s="11">
        <f t="shared" si="0"/>
        <v>1.03</v>
      </c>
    </row>
    <row r="43" spans="1:9" ht="18.75">
      <c r="A43" s="81">
        <v>23050107</v>
      </c>
      <c r="B43" s="82" t="s">
        <v>37</v>
      </c>
      <c r="C43" s="83"/>
      <c r="D43" s="83"/>
      <c r="E43" s="83"/>
      <c r="F43" s="83"/>
      <c r="G43" s="83"/>
      <c r="I43" s="11">
        <f t="shared" si="0"/>
        <v>1.03</v>
      </c>
    </row>
    <row r="44" spans="1:9" ht="18.75">
      <c r="A44" s="16"/>
      <c r="B44" s="13"/>
      <c r="C44" s="18"/>
      <c r="D44" s="18"/>
      <c r="E44" s="18"/>
      <c r="F44" s="18"/>
      <c r="G44" s="18"/>
      <c r="I44" s="11">
        <f t="shared" si="0"/>
        <v>1.03</v>
      </c>
    </row>
    <row r="45" spans="1:9" ht="18.75">
      <c r="A45" s="81"/>
      <c r="B45" s="82" t="s">
        <v>95</v>
      </c>
      <c r="C45" s="83">
        <f>SUM(C43,C39,C34,C24,C17)</f>
        <v>62540000</v>
      </c>
      <c r="D45" s="83">
        <f>SUM(D43,D39,D34,D24,D17)</f>
        <v>65667000</v>
      </c>
      <c r="E45" s="83">
        <f>SUM(E43,E39,E34,E24,E17)</f>
        <v>68950350</v>
      </c>
      <c r="F45" s="83">
        <f>SUM(F43,F39,F34,F24,F17)</f>
        <v>197157350</v>
      </c>
      <c r="G45" s="83">
        <v>49680000</v>
      </c>
      <c r="I45" s="11">
        <f t="shared" si="0"/>
        <v>203072070.5</v>
      </c>
    </row>
    <row r="46" spans="1:9">
      <c r="C46" s="8"/>
      <c r="D46" s="8"/>
      <c r="E46" s="8"/>
      <c r="F46" s="8"/>
      <c r="G46" s="8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78" orientation="landscape" useFirstPageNumber="1" verticalDpi="300" r:id="rId1"/>
  <headerFooter>
    <oddFooter>&amp;C&amp;"Arial Black,Regular"&amp;18&amp;P</oddFooter>
  </headerFooter>
  <rowBreaks count="1" manualBreakCount="1">
    <brk id="24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99"/>
  <sheetViews>
    <sheetView view="pageBreakPreview" topLeftCell="A13" zoomScale="60" workbookViewId="0">
      <selection activeCell="C55" sqref="C55:E55"/>
    </sheetView>
  </sheetViews>
  <sheetFormatPr defaultColWidth="9.140625" defaultRowHeight="16.5"/>
  <cols>
    <col min="1" max="1" width="20.7109375" style="6" customWidth="1"/>
    <col min="2" max="2" width="92.85546875" style="1" customWidth="1"/>
    <col min="3" max="7" width="20.710937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243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209</v>
      </c>
      <c r="B4" s="175"/>
      <c r="C4" s="175"/>
      <c r="D4" s="175"/>
      <c r="E4" s="175"/>
      <c r="F4" s="175"/>
      <c r="G4" s="175"/>
    </row>
    <row r="5" spans="1:9" ht="57" customHeight="1">
      <c r="A5" s="68" t="s">
        <v>3</v>
      </c>
      <c r="B5" s="69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</row>
    <row r="7" spans="1:9" ht="35.1" customHeight="1">
      <c r="A7" s="68">
        <v>23010100</v>
      </c>
      <c r="B7" s="69" t="s">
        <v>7</v>
      </c>
      <c r="C7" s="70"/>
      <c r="D7" s="70"/>
      <c r="E7" s="70"/>
      <c r="F7" s="70"/>
      <c r="G7" s="70"/>
    </row>
    <row r="8" spans="1:9" ht="35.1" customHeight="1">
      <c r="A8" s="71">
        <v>23010101</v>
      </c>
      <c r="B8" s="72" t="s">
        <v>96</v>
      </c>
      <c r="C8" s="70">
        <v>50000000</v>
      </c>
      <c r="D8" s="70">
        <f>PRODUCT(C8,1.05)</f>
        <v>52500000</v>
      </c>
      <c r="E8" s="70">
        <f>PRODUCT(D8,1.05)</f>
        <v>55125000</v>
      </c>
      <c r="F8" s="70">
        <f>SUM(C8:E8)</f>
        <v>157625000</v>
      </c>
      <c r="G8" s="70"/>
    </row>
    <row r="9" spans="1:9" s="11" customFormat="1" ht="35.1" customHeight="1">
      <c r="A9" s="71">
        <v>23050102</v>
      </c>
      <c r="B9" s="72" t="s">
        <v>91</v>
      </c>
      <c r="C9" s="70"/>
      <c r="D9" s="70"/>
      <c r="E9" s="70"/>
      <c r="F9" s="70"/>
      <c r="G9" s="70">
        <v>64260000</v>
      </c>
      <c r="I9" s="11">
        <f>PRODUCT(G9,1.03)</f>
        <v>66187800</v>
      </c>
    </row>
    <row r="10" spans="1:9" s="11" customFormat="1" ht="35.1" customHeight="1">
      <c r="A10" s="16">
        <v>23010105</v>
      </c>
      <c r="B10" s="17" t="s">
        <v>11</v>
      </c>
      <c r="C10" s="70">
        <v>15573600</v>
      </c>
      <c r="D10" s="70">
        <f t="shared" ref="D10:E10" si="0">PRODUCT(C10,1.05)</f>
        <v>16352280</v>
      </c>
      <c r="E10" s="70">
        <f t="shared" si="0"/>
        <v>17169894</v>
      </c>
      <c r="F10" s="70">
        <f>SUM(C10:E10)</f>
        <v>49095774</v>
      </c>
      <c r="G10" s="15">
        <v>15120000</v>
      </c>
      <c r="I10" s="11">
        <f t="shared" ref="I10:I55" si="1">PRODUCT(G10,1.03)</f>
        <v>15573600</v>
      </c>
    </row>
    <row r="11" spans="1:9" s="11" customFormat="1" ht="35.1" customHeight="1">
      <c r="A11" s="71">
        <v>23010112</v>
      </c>
      <c r="B11" s="72" t="s">
        <v>18</v>
      </c>
      <c r="C11" s="70"/>
      <c r="D11" s="70"/>
      <c r="E11" s="70"/>
      <c r="F11" s="70"/>
      <c r="G11" s="70">
        <v>14400000</v>
      </c>
      <c r="I11" s="11">
        <f t="shared" si="1"/>
        <v>14832000</v>
      </c>
    </row>
    <row r="12" spans="1:9" ht="35.1" customHeight="1">
      <c r="A12" s="71">
        <v>23010113</v>
      </c>
      <c r="B12" s="72" t="s">
        <v>19</v>
      </c>
      <c r="C12" s="70"/>
      <c r="D12" s="70"/>
      <c r="E12" s="70"/>
      <c r="F12" s="70"/>
      <c r="G12" s="70">
        <v>3600000</v>
      </c>
      <c r="I12" s="11">
        <f t="shared" si="1"/>
        <v>3708000</v>
      </c>
    </row>
    <row r="13" spans="1:9" ht="35.1" customHeight="1">
      <c r="A13" s="71">
        <v>23010114</v>
      </c>
      <c r="B13" s="72" t="s">
        <v>20</v>
      </c>
      <c r="C13" s="70"/>
      <c r="D13" s="70"/>
      <c r="E13" s="70"/>
      <c r="F13" s="70"/>
      <c r="G13" s="70">
        <v>1440000</v>
      </c>
      <c r="I13" s="11">
        <f t="shared" si="1"/>
        <v>1483200</v>
      </c>
    </row>
    <row r="14" spans="1:9" ht="35.1" customHeight="1">
      <c r="A14" s="71">
        <v>23010115</v>
      </c>
      <c r="B14" s="72" t="s">
        <v>21</v>
      </c>
      <c r="C14" s="70"/>
      <c r="D14" s="70"/>
      <c r="E14" s="70"/>
      <c r="F14" s="70"/>
      <c r="G14" s="70">
        <v>1080000</v>
      </c>
      <c r="I14" s="11">
        <f t="shared" si="1"/>
        <v>1112400</v>
      </c>
    </row>
    <row r="15" spans="1:9" ht="35.1" customHeight="1">
      <c r="A15" s="71">
        <v>23010119</v>
      </c>
      <c r="B15" s="72" t="s">
        <v>25</v>
      </c>
      <c r="C15" s="70"/>
      <c r="D15" s="70"/>
      <c r="E15" s="70"/>
      <c r="F15" s="70"/>
      <c r="G15" s="70">
        <v>2736000</v>
      </c>
      <c r="I15" s="11">
        <f t="shared" si="1"/>
        <v>2818080</v>
      </c>
    </row>
    <row r="16" spans="1:9" ht="35.1" customHeight="1">
      <c r="A16" s="71">
        <v>23010154</v>
      </c>
      <c r="B16" s="72" t="s">
        <v>141</v>
      </c>
      <c r="C16" s="70"/>
      <c r="D16" s="70"/>
      <c r="E16" s="70"/>
      <c r="F16" s="70"/>
      <c r="G16" s="70"/>
      <c r="I16" s="11">
        <f t="shared" si="1"/>
        <v>1.03</v>
      </c>
    </row>
    <row r="17" spans="1:9" ht="35.1" customHeight="1">
      <c r="A17" s="71">
        <v>23010155</v>
      </c>
      <c r="B17" s="72" t="s">
        <v>145</v>
      </c>
      <c r="C17" s="70"/>
      <c r="D17" s="70"/>
      <c r="E17" s="70"/>
      <c r="F17" s="70"/>
      <c r="G17" s="70"/>
      <c r="I17" s="11">
        <f t="shared" si="1"/>
        <v>1.03</v>
      </c>
    </row>
    <row r="18" spans="1:9" ht="35.1" customHeight="1">
      <c r="A18" s="71">
        <v>23010156</v>
      </c>
      <c r="B18" s="72" t="s">
        <v>156</v>
      </c>
      <c r="C18" s="70"/>
      <c r="D18" s="70"/>
      <c r="E18" s="70"/>
      <c r="F18" s="70"/>
      <c r="G18" s="70"/>
      <c r="I18" s="11">
        <f t="shared" si="1"/>
        <v>1.03</v>
      </c>
    </row>
    <row r="19" spans="1:9" ht="35.1" customHeight="1">
      <c r="A19" s="120"/>
      <c r="B19" s="121" t="s">
        <v>37</v>
      </c>
      <c r="C19" s="122">
        <f>SUM(C8:C18)</f>
        <v>65573600</v>
      </c>
      <c r="D19" s="122">
        <f>SUM(D8:D18)</f>
        <v>68852280</v>
      </c>
      <c r="E19" s="122">
        <f>SUM(E8:E18)</f>
        <v>72294894</v>
      </c>
      <c r="F19" s="122">
        <f>SUM(F8:F18)</f>
        <v>206720774</v>
      </c>
      <c r="G19" s="122">
        <v>102636000</v>
      </c>
      <c r="I19" s="11">
        <f t="shared" si="1"/>
        <v>105715080</v>
      </c>
    </row>
    <row r="20" spans="1:9" ht="35.1" customHeight="1">
      <c r="A20" s="71"/>
      <c r="B20" s="72"/>
      <c r="C20" s="70"/>
      <c r="D20" s="70"/>
      <c r="E20" s="70"/>
      <c r="F20" s="70"/>
      <c r="G20" s="70"/>
      <c r="I20" s="11">
        <f t="shared" si="1"/>
        <v>1.03</v>
      </c>
    </row>
    <row r="21" spans="1:9" ht="35.1" customHeight="1">
      <c r="A21" s="68">
        <v>23020100</v>
      </c>
      <c r="B21" s="69" t="s">
        <v>38</v>
      </c>
      <c r="C21" s="70"/>
      <c r="D21" s="70"/>
      <c r="E21" s="70"/>
      <c r="F21" s="70"/>
      <c r="G21" s="70"/>
      <c r="I21" s="11">
        <f t="shared" si="1"/>
        <v>1.03</v>
      </c>
    </row>
    <row r="22" spans="1:9" ht="35.1" customHeight="1">
      <c r="A22" s="71">
        <v>23020101</v>
      </c>
      <c r="B22" s="72" t="s">
        <v>102</v>
      </c>
      <c r="C22" s="70"/>
      <c r="D22" s="70"/>
      <c r="E22" s="70"/>
      <c r="F22" s="70"/>
      <c r="G22" s="70"/>
      <c r="I22" s="11">
        <f t="shared" si="1"/>
        <v>1.03</v>
      </c>
    </row>
    <row r="23" spans="1:9" ht="35.1" customHeight="1">
      <c r="A23" s="71">
        <v>23020102</v>
      </c>
      <c r="B23" s="72" t="s">
        <v>40</v>
      </c>
      <c r="C23" s="70"/>
      <c r="D23" s="70"/>
      <c r="E23" s="70"/>
      <c r="F23" s="70"/>
      <c r="G23" s="70"/>
      <c r="I23" s="11">
        <f t="shared" si="1"/>
        <v>1.03</v>
      </c>
    </row>
    <row r="24" spans="1:9" ht="35.1" customHeight="1">
      <c r="A24" s="71">
        <v>23020103</v>
      </c>
      <c r="B24" s="72" t="s">
        <v>41</v>
      </c>
      <c r="C24" s="70"/>
      <c r="D24" s="70"/>
      <c r="E24" s="70"/>
      <c r="F24" s="70"/>
      <c r="G24" s="70"/>
      <c r="I24" s="11">
        <f t="shared" si="1"/>
        <v>1.03</v>
      </c>
    </row>
    <row r="25" spans="1:9" ht="35.1" customHeight="1">
      <c r="A25" s="71">
        <v>23020161</v>
      </c>
      <c r="B25" s="72" t="s">
        <v>155</v>
      </c>
      <c r="C25" s="70"/>
      <c r="D25" s="70"/>
      <c r="E25" s="70"/>
      <c r="F25" s="70"/>
      <c r="G25" s="70"/>
      <c r="I25" s="11">
        <f t="shared" si="1"/>
        <v>1.03</v>
      </c>
    </row>
    <row r="26" spans="1:9" ht="35.1" customHeight="1">
      <c r="A26" s="71">
        <v>23020162</v>
      </c>
      <c r="B26" s="72" t="s">
        <v>172</v>
      </c>
      <c r="C26" s="70"/>
      <c r="D26" s="70"/>
      <c r="E26" s="70"/>
      <c r="F26" s="70"/>
      <c r="G26" s="70"/>
      <c r="I26" s="11">
        <f t="shared" si="1"/>
        <v>1.03</v>
      </c>
    </row>
    <row r="27" spans="1:9" ht="35.1" customHeight="1">
      <c r="A27" s="120"/>
      <c r="B27" s="121" t="s">
        <v>37</v>
      </c>
      <c r="C27" s="122"/>
      <c r="D27" s="122"/>
      <c r="E27" s="122"/>
      <c r="F27" s="122"/>
      <c r="G27" s="122"/>
      <c r="I27" s="11">
        <f t="shared" si="1"/>
        <v>1.03</v>
      </c>
    </row>
    <row r="28" spans="1:9" ht="35.1" customHeight="1">
      <c r="A28" s="71"/>
      <c r="B28" s="69"/>
      <c r="C28" s="70"/>
      <c r="D28" s="70"/>
      <c r="E28" s="70"/>
      <c r="F28" s="70"/>
      <c r="G28" s="70"/>
      <c r="I28" s="11">
        <f t="shared" si="1"/>
        <v>1.03</v>
      </c>
    </row>
    <row r="29" spans="1:9" ht="35.1" customHeight="1">
      <c r="A29" s="68">
        <v>23030100</v>
      </c>
      <c r="B29" s="69" t="s">
        <v>61</v>
      </c>
      <c r="C29" s="70"/>
      <c r="D29" s="70"/>
      <c r="E29" s="70"/>
      <c r="F29" s="70"/>
      <c r="G29" s="70"/>
      <c r="I29" s="11">
        <f t="shared" si="1"/>
        <v>1.03</v>
      </c>
    </row>
    <row r="30" spans="1:9" ht="35.1" customHeight="1">
      <c r="A30" s="71">
        <v>23030101</v>
      </c>
      <c r="B30" s="72" t="s">
        <v>334</v>
      </c>
      <c r="C30" s="70">
        <v>15000000</v>
      </c>
      <c r="D30" s="70">
        <f t="shared" ref="D30:E30" si="2">PRODUCT(C30,1.05)</f>
        <v>15750000</v>
      </c>
      <c r="E30" s="70">
        <f t="shared" si="2"/>
        <v>16537500</v>
      </c>
      <c r="F30" s="70">
        <f>SUM(C30:E30)</f>
        <v>47287500</v>
      </c>
      <c r="G30" s="70"/>
      <c r="I30" s="11">
        <f t="shared" si="1"/>
        <v>1.03</v>
      </c>
    </row>
    <row r="31" spans="1:9" ht="35.1" customHeight="1">
      <c r="A31" s="71">
        <v>23030102</v>
      </c>
      <c r="B31" s="72" t="s">
        <v>63</v>
      </c>
      <c r="C31" s="70"/>
      <c r="D31" s="70"/>
      <c r="E31" s="70"/>
      <c r="F31" s="70"/>
      <c r="G31" s="70"/>
      <c r="I31" s="11">
        <f t="shared" si="1"/>
        <v>1.03</v>
      </c>
    </row>
    <row r="32" spans="1:9" ht="35.1" customHeight="1">
      <c r="A32" s="71">
        <v>23020163</v>
      </c>
      <c r="B32" s="72" t="s">
        <v>184</v>
      </c>
      <c r="C32" s="70"/>
      <c r="D32" s="70"/>
      <c r="E32" s="70"/>
      <c r="F32" s="70"/>
      <c r="G32" s="70"/>
      <c r="I32" s="11">
        <f t="shared" si="1"/>
        <v>1.03</v>
      </c>
    </row>
    <row r="33" spans="1:9" ht="35.1" customHeight="1">
      <c r="A33" s="71">
        <v>23020164</v>
      </c>
      <c r="B33" s="72" t="s">
        <v>185</v>
      </c>
      <c r="C33" s="70"/>
      <c r="D33" s="70"/>
      <c r="E33" s="70"/>
      <c r="F33" s="70"/>
      <c r="G33" s="70"/>
      <c r="I33" s="11">
        <f t="shared" si="1"/>
        <v>1.03</v>
      </c>
    </row>
    <row r="34" spans="1:9" ht="35.1" customHeight="1">
      <c r="A34" s="71">
        <v>23020165</v>
      </c>
      <c r="B34" s="72" t="s">
        <v>186</v>
      </c>
      <c r="C34" s="70"/>
      <c r="D34" s="70"/>
      <c r="E34" s="70"/>
      <c r="F34" s="70"/>
      <c r="G34" s="70"/>
      <c r="I34" s="11">
        <f t="shared" si="1"/>
        <v>1.03</v>
      </c>
    </row>
    <row r="35" spans="1:9" ht="35.1" customHeight="1">
      <c r="A35" s="71">
        <v>23020166</v>
      </c>
      <c r="B35" s="72" t="s">
        <v>100</v>
      </c>
      <c r="C35" s="70"/>
      <c r="D35" s="70"/>
      <c r="E35" s="70"/>
      <c r="F35" s="70"/>
      <c r="G35" s="70"/>
      <c r="I35" s="11">
        <f t="shared" si="1"/>
        <v>1.03</v>
      </c>
    </row>
    <row r="36" spans="1:9" ht="35.1" customHeight="1">
      <c r="A36" s="120"/>
      <c r="B36" s="121" t="s">
        <v>37</v>
      </c>
      <c r="C36" s="122">
        <f>SUM(C30:C35)</f>
        <v>15000000</v>
      </c>
      <c r="D36" s="122">
        <f>SUM(D30:D35)</f>
        <v>15750000</v>
      </c>
      <c r="E36" s="122">
        <f>SUM(E30:E35)</f>
        <v>16537500</v>
      </c>
      <c r="F36" s="122">
        <f>SUM(F30:F35)</f>
        <v>47287500</v>
      </c>
      <c r="G36" s="122"/>
      <c r="I36" s="11">
        <f t="shared" si="1"/>
        <v>1.03</v>
      </c>
    </row>
    <row r="37" spans="1:9" ht="35.1" customHeight="1">
      <c r="A37" s="71"/>
      <c r="B37" s="69"/>
      <c r="C37" s="70"/>
      <c r="D37" s="70"/>
      <c r="E37" s="70"/>
      <c r="F37" s="70"/>
      <c r="G37" s="70"/>
      <c r="I37" s="11">
        <f t="shared" si="1"/>
        <v>1.03</v>
      </c>
    </row>
    <row r="38" spans="1:9" ht="35.1" customHeight="1">
      <c r="A38" s="68">
        <v>23040100</v>
      </c>
      <c r="B38" s="69" t="s">
        <v>83</v>
      </c>
      <c r="C38" s="70"/>
      <c r="D38" s="70"/>
      <c r="E38" s="70"/>
      <c r="F38" s="70"/>
      <c r="G38" s="70"/>
      <c r="I38" s="11">
        <f t="shared" si="1"/>
        <v>1.03</v>
      </c>
    </row>
    <row r="39" spans="1:9" ht="35.1" customHeight="1">
      <c r="A39" s="71">
        <v>23040101</v>
      </c>
      <c r="B39" s="72" t="s">
        <v>84</v>
      </c>
      <c r="C39" s="70"/>
      <c r="D39" s="70"/>
      <c r="E39" s="70"/>
      <c r="F39" s="70"/>
      <c r="G39" s="70"/>
      <c r="I39" s="11">
        <f t="shared" si="1"/>
        <v>1.03</v>
      </c>
    </row>
    <row r="40" spans="1:9" ht="35.1" customHeight="1">
      <c r="A40" s="71">
        <v>23040106</v>
      </c>
      <c r="B40" s="72" t="s">
        <v>1</v>
      </c>
      <c r="C40" s="70"/>
      <c r="D40" s="70"/>
      <c r="E40" s="70"/>
      <c r="F40" s="70"/>
      <c r="G40" s="70"/>
      <c r="I40" s="11">
        <f t="shared" si="1"/>
        <v>1.03</v>
      </c>
    </row>
    <row r="41" spans="1:9" ht="35.1" customHeight="1">
      <c r="A41" s="71">
        <v>23040107</v>
      </c>
      <c r="B41" s="72" t="s">
        <v>104</v>
      </c>
      <c r="C41" s="70"/>
      <c r="D41" s="70"/>
      <c r="E41" s="70"/>
      <c r="F41" s="70"/>
      <c r="G41" s="70"/>
      <c r="I41" s="11">
        <f t="shared" si="1"/>
        <v>1.03</v>
      </c>
    </row>
    <row r="42" spans="1:9" ht="35.1" customHeight="1">
      <c r="A42" s="71">
        <v>23040108</v>
      </c>
      <c r="B42" s="72" t="s">
        <v>103</v>
      </c>
      <c r="C42" s="70"/>
      <c r="D42" s="70"/>
      <c r="E42" s="70"/>
      <c r="F42" s="70"/>
      <c r="G42" s="70"/>
      <c r="I42" s="11">
        <f t="shared" si="1"/>
        <v>1.03</v>
      </c>
    </row>
    <row r="43" spans="1:9" ht="35.1" customHeight="1">
      <c r="A43" s="71">
        <v>23040109</v>
      </c>
      <c r="B43" s="72" t="s">
        <v>200</v>
      </c>
      <c r="C43" s="70"/>
      <c r="D43" s="70"/>
      <c r="E43" s="70"/>
      <c r="F43" s="70"/>
      <c r="G43" s="70"/>
      <c r="I43" s="11">
        <f t="shared" si="1"/>
        <v>1.03</v>
      </c>
    </row>
    <row r="44" spans="1:9" ht="35.1" customHeight="1">
      <c r="A44" s="120"/>
      <c r="B44" s="121" t="s">
        <v>37</v>
      </c>
      <c r="C44" s="122"/>
      <c r="D44" s="122"/>
      <c r="E44" s="122"/>
      <c r="F44" s="122"/>
      <c r="G44" s="122"/>
      <c r="I44" s="11">
        <f t="shared" si="1"/>
        <v>1.03</v>
      </c>
    </row>
    <row r="45" spans="1:9" ht="35.1" customHeight="1">
      <c r="A45" s="71"/>
      <c r="B45" s="69"/>
      <c r="C45" s="70"/>
      <c r="D45" s="70"/>
      <c r="E45" s="70"/>
      <c r="F45" s="70"/>
      <c r="G45" s="70"/>
      <c r="I45" s="11">
        <f t="shared" si="1"/>
        <v>1.03</v>
      </c>
    </row>
    <row r="46" spans="1:9" ht="35.1" customHeight="1">
      <c r="A46" s="68">
        <v>23050100</v>
      </c>
      <c r="B46" s="69" t="s">
        <v>89</v>
      </c>
      <c r="C46" s="70"/>
      <c r="D46" s="70"/>
      <c r="E46" s="70"/>
      <c r="F46" s="70"/>
      <c r="G46" s="70"/>
      <c r="I46" s="11">
        <f t="shared" si="1"/>
        <v>1.03</v>
      </c>
    </row>
    <row r="47" spans="1:9" ht="35.1" customHeight="1">
      <c r="A47" s="71">
        <v>23050101</v>
      </c>
      <c r="B47" s="72" t="s">
        <v>90</v>
      </c>
      <c r="C47" s="70"/>
      <c r="D47" s="70"/>
      <c r="E47" s="70"/>
      <c r="F47" s="70"/>
      <c r="G47" s="70"/>
      <c r="I47" s="11">
        <f t="shared" si="1"/>
        <v>1.03</v>
      </c>
    </row>
    <row r="48" spans="1:9" ht="35.1" customHeight="1">
      <c r="A48" s="71">
        <v>23050102</v>
      </c>
      <c r="B48" s="72" t="s">
        <v>91</v>
      </c>
      <c r="C48" s="70"/>
      <c r="D48" s="70"/>
      <c r="E48" s="70"/>
      <c r="F48" s="70"/>
      <c r="G48" s="70"/>
      <c r="I48" s="11">
        <f t="shared" si="1"/>
        <v>1.03</v>
      </c>
    </row>
    <row r="49" spans="1:9" ht="35.1" customHeight="1">
      <c r="A49" s="71">
        <v>23050147</v>
      </c>
      <c r="B49" s="72" t="s">
        <v>197</v>
      </c>
      <c r="C49" s="70"/>
      <c r="D49" s="70"/>
      <c r="E49" s="70"/>
      <c r="F49" s="70"/>
      <c r="G49" s="70"/>
      <c r="I49" s="11">
        <f t="shared" si="1"/>
        <v>1.03</v>
      </c>
    </row>
    <row r="50" spans="1:9" ht="18.75">
      <c r="A50" s="71">
        <v>23050148</v>
      </c>
      <c r="B50" s="72" t="s">
        <v>157</v>
      </c>
      <c r="C50" s="70"/>
      <c r="D50" s="70"/>
      <c r="E50" s="70"/>
      <c r="F50" s="70"/>
      <c r="G50" s="70"/>
      <c r="I50" s="11">
        <f t="shared" si="1"/>
        <v>1.03</v>
      </c>
    </row>
    <row r="51" spans="1:9" ht="36.75">
      <c r="A51" s="71">
        <v>23050149</v>
      </c>
      <c r="B51" s="75" t="s">
        <v>198</v>
      </c>
      <c r="C51" s="70"/>
      <c r="D51" s="70"/>
      <c r="E51" s="70"/>
      <c r="F51" s="70"/>
      <c r="G51" s="70"/>
      <c r="I51" s="11">
        <f t="shared" si="1"/>
        <v>1.03</v>
      </c>
    </row>
    <row r="52" spans="1:9" ht="18.75">
      <c r="A52" s="120"/>
      <c r="B52" s="121" t="s">
        <v>37</v>
      </c>
      <c r="C52" s="122"/>
      <c r="D52" s="122"/>
      <c r="E52" s="122"/>
      <c r="F52" s="122"/>
      <c r="G52" s="122"/>
      <c r="I52" s="11">
        <f t="shared" si="1"/>
        <v>1.03</v>
      </c>
    </row>
    <row r="53" spans="1:9" ht="18.75">
      <c r="A53" s="71"/>
      <c r="B53" s="69"/>
      <c r="C53" s="73"/>
      <c r="D53" s="73"/>
      <c r="E53" s="73"/>
      <c r="F53" s="73"/>
      <c r="G53" s="73"/>
      <c r="I53" s="11">
        <f t="shared" si="1"/>
        <v>1.03</v>
      </c>
    </row>
    <row r="54" spans="1:9" ht="18.75">
      <c r="A54" s="71"/>
      <c r="B54" s="69"/>
      <c r="C54" s="70"/>
      <c r="D54" s="70"/>
      <c r="E54" s="70"/>
      <c r="F54" s="70"/>
      <c r="G54" s="70"/>
      <c r="I54" s="11">
        <f t="shared" si="1"/>
        <v>1.03</v>
      </c>
    </row>
    <row r="55" spans="1:9" ht="18.75">
      <c r="A55" s="120"/>
      <c r="B55" s="121" t="s">
        <v>95</v>
      </c>
      <c r="C55" s="122">
        <f>SUM(C52,C44,C36,C27,C19)</f>
        <v>80573600</v>
      </c>
      <c r="D55" s="122">
        <f t="shared" ref="D55:F55" si="3">SUM(D52,D44,D36,D27,D19)</f>
        <v>84602280</v>
      </c>
      <c r="E55" s="122">
        <f t="shared" si="3"/>
        <v>88832394</v>
      </c>
      <c r="F55" s="122">
        <f t="shared" si="3"/>
        <v>254008274</v>
      </c>
      <c r="G55" s="122">
        <v>102636000</v>
      </c>
      <c r="I55" s="11">
        <f t="shared" si="1"/>
        <v>105715080</v>
      </c>
    </row>
    <row r="56" spans="1:9" ht="19.5" thickBot="1">
      <c r="A56" s="76"/>
      <c r="B56" s="77"/>
      <c r="C56" s="78"/>
      <c r="D56" s="78"/>
      <c r="E56" s="78"/>
      <c r="F56" s="78"/>
      <c r="G56" s="78"/>
    </row>
    <row r="57" spans="1:9">
      <c r="C57" s="8"/>
      <c r="D57" s="8"/>
      <c r="E57" s="8"/>
      <c r="F57" s="8"/>
      <c r="G57" s="8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80" orientation="landscape" useFirstPageNumber="1" verticalDpi="300" r:id="rId1"/>
  <headerFooter>
    <oddFooter>&amp;C&amp;"Arial Black,Regular"&amp;18&amp;P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101"/>
  <sheetViews>
    <sheetView view="pageBreakPreview" topLeftCell="A41" zoomScale="60" workbookViewId="0">
      <selection activeCell="C18" sqref="C18"/>
    </sheetView>
  </sheetViews>
  <sheetFormatPr defaultColWidth="9.140625" defaultRowHeight="16.5"/>
  <cols>
    <col min="1" max="1" width="20.7109375" style="6" customWidth="1"/>
    <col min="2" max="2" width="88.140625" style="1" customWidth="1"/>
    <col min="3" max="5" width="20.7109375" style="1" customWidth="1"/>
    <col min="6" max="6" width="22.85546875" style="1" customWidth="1"/>
    <col min="7" max="7" width="20.7109375" style="1" customWidth="1"/>
    <col min="8" max="8" width="9.140625" style="1"/>
    <col min="9" max="9" width="20.140625" style="1" customWidth="1"/>
    <col min="10" max="16384" width="9.140625" style="1"/>
  </cols>
  <sheetData>
    <row r="1" spans="1:11" ht="2.25" customHeight="1">
      <c r="A1" s="172" t="s">
        <v>2</v>
      </c>
      <c r="B1" s="173"/>
      <c r="C1" s="173"/>
      <c r="D1" s="173"/>
      <c r="E1" s="173"/>
      <c r="F1" s="173"/>
      <c r="G1" s="173"/>
    </row>
    <row r="2" spans="1:11" ht="13.5" customHeight="1">
      <c r="A2" s="172" t="s">
        <v>310</v>
      </c>
      <c r="B2" s="173"/>
      <c r="C2" s="173"/>
      <c r="D2" s="173"/>
      <c r="E2" s="173"/>
      <c r="F2" s="173"/>
      <c r="G2" s="173"/>
    </row>
    <row r="3" spans="1:11" ht="24.75" customHeight="1">
      <c r="A3" s="174" t="s">
        <v>206</v>
      </c>
      <c r="B3" s="174"/>
      <c r="C3" s="174"/>
      <c r="D3" s="174"/>
      <c r="E3" s="174"/>
      <c r="F3" s="174"/>
      <c r="G3" s="174"/>
    </row>
    <row r="4" spans="1:11" ht="28.5" customHeight="1">
      <c r="A4" s="175" t="s">
        <v>209</v>
      </c>
      <c r="B4" s="175"/>
      <c r="C4" s="175"/>
      <c r="D4" s="175"/>
      <c r="E4" s="175"/>
      <c r="F4" s="175"/>
      <c r="G4" s="175"/>
    </row>
    <row r="5" spans="1:11" ht="72.7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1" ht="30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</row>
    <row r="7" spans="1:11" ht="30" customHeight="1">
      <c r="A7" s="68">
        <v>23010100</v>
      </c>
      <c r="B7" s="69" t="s">
        <v>7</v>
      </c>
      <c r="C7" s="70"/>
      <c r="D7" s="70"/>
      <c r="E7" s="70"/>
      <c r="F7" s="70"/>
      <c r="G7" s="70"/>
    </row>
    <row r="8" spans="1:11" ht="30" customHeight="1">
      <c r="A8" s="71">
        <v>23010101</v>
      </c>
      <c r="B8" s="72" t="s">
        <v>96</v>
      </c>
      <c r="C8" s="70"/>
      <c r="D8" s="70"/>
      <c r="E8" s="70"/>
      <c r="F8" s="70"/>
      <c r="G8" s="70"/>
    </row>
    <row r="9" spans="1:11" ht="30" customHeight="1">
      <c r="A9" s="71">
        <v>23010106</v>
      </c>
      <c r="B9" s="72" t="s">
        <v>303</v>
      </c>
      <c r="C9" s="70">
        <v>200000000</v>
      </c>
      <c r="D9" s="70">
        <f>PRODUCT(C9,1.05)</f>
        <v>210000000</v>
      </c>
      <c r="E9" s="70">
        <f>PRODUCT(D9,1.05)</f>
        <v>220500000</v>
      </c>
      <c r="F9" s="70">
        <f t="shared" ref="F9:F14" si="0">SUM(C9:E9)</f>
        <v>630500000</v>
      </c>
      <c r="G9" s="70">
        <v>280000000</v>
      </c>
      <c r="I9" s="64">
        <f>PRODUCT(G9,1.03)</f>
        <v>288400000</v>
      </c>
    </row>
    <row r="10" spans="1:11" ht="30" customHeight="1">
      <c r="A10" s="16">
        <v>23010112</v>
      </c>
      <c r="B10" s="17" t="s">
        <v>18</v>
      </c>
      <c r="C10" s="70">
        <v>50000000</v>
      </c>
      <c r="D10" s="70">
        <f t="shared" ref="D10:E19" si="1">PRODUCT(C10,1.05)</f>
        <v>52500000</v>
      </c>
      <c r="E10" s="70">
        <f t="shared" si="1"/>
        <v>55125000</v>
      </c>
      <c r="F10" s="70">
        <f t="shared" si="0"/>
        <v>157625000</v>
      </c>
      <c r="G10" s="70">
        <v>57600000</v>
      </c>
      <c r="I10" s="64">
        <f t="shared" ref="I10:I57" si="2">PRODUCT(G10,1.03)</f>
        <v>59328000</v>
      </c>
    </row>
    <row r="11" spans="1:11" ht="30" customHeight="1">
      <c r="A11" s="16">
        <v>23010113</v>
      </c>
      <c r="B11" s="17" t="s">
        <v>19</v>
      </c>
      <c r="C11" s="70">
        <v>210000000</v>
      </c>
      <c r="D11" s="70">
        <f t="shared" si="1"/>
        <v>220500000</v>
      </c>
      <c r="E11" s="70">
        <f t="shared" si="1"/>
        <v>231525000</v>
      </c>
      <c r="F11" s="70">
        <f t="shared" si="0"/>
        <v>662025000</v>
      </c>
      <c r="G11" s="70">
        <v>15018640</v>
      </c>
      <c r="I11" s="64">
        <f t="shared" si="2"/>
        <v>15469199.200000001</v>
      </c>
    </row>
    <row r="12" spans="1:11" ht="30" customHeight="1">
      <c r="A12" s="71">
        <v>23010122</v>
      </c>
      <c r="B12" s="72" t="s">
        <v>28</v>
      </c>
      <c r="C12" s="70">
        <v>0</v>
      </c>
      <c r="D12" s="70">
        <f t="shared" si="1"/>
        <v>0</v>
      </c>
      <c r="E12" s="70">
        <f t="shared" si="1"/>
        <v>0</v>
      </c>
      <c r="F12" s="70">
        <f t="shared" si="0"/>
        <v>0</v>
      </c>
      <c r="G12" s="70">
        <v>0</v>
      </c>
      <c r="I12" s="64">
        <f t="shared" si="2"/>
        <v>0</v>
      </c>
    </row>
    <row r="13" spans="1:11" s="11" customFormat="1" ht="30" customHeight="1">
      <c r="A13" s="71">
        <v>23010123</v>
      </c>
      <c r="B13" s="72" t="s">
        <v>29</v>
      </c>
      <c r="C13" s="70">
        <v>309560000</v>
      </c>
      <c r="D13" s="70">
        <f t="shared" si="1"/>
        <v>325038000</v>
      </c>
      <c r="E13" s="70">
        <f t="shared" si="1"/>
        <v>341289900</v>
      </c>
      <c r="F13" s="70">
        <f t="shared" si="0"/>
        <v>975887900</v>
      </c>
      <c r="G13" s="70">
        <v>252000000</v>
      </c>
      <c r="I13" s="64">
        <f t="shared" si="2"/>
        <v>259560000</v>
      </c>
    </row>
    <row r="14" spans="1:11" ht="30" customHeight="1">
      <c r="A14" s="71">
        <v>23010125</v>
      </c>
      <c r="B14" s="72" t="s">
        <v>31</v>
      </c>
      <c r="C14" s="70">
        <v>0</v>
      </c>
      <c r="D14" s="70">
        <f t="shared" si="1"/>
        <v>0</v>
      </c>
      <c r="E14" s="70">
        <f t="shared" si="1"/>
        <v>0</v>
      </c>
      <c r="F14" s="70">
        <f t="shared" si="0"/>
        <v>0</v>
      </c>
      <c r="G14" s="70">
        <v>0</v>
      </c>
      <c r="I14" s="64">
        <f t="shared" si="2"/>
        <v>0</v>
      </c>
    </row>
    <row r="15" spans="1:11" ht="30" customHeight="1">
      <c r="A15" s="71">
        <v>23010139</v>
      </c>
      <c r="B15" s="72" t="s">
        <v>158</v>
      </c>
      <c r="C15" s="70"/>
      <c r="D15" s="70"/>
      <c r="E15" s="70"/>
      <c r="F15" s="70"/>
      <c r="G15" s="70">
        <v>388000000</v>
      </c>
      <c r="I15" s="64">
        <f t="shared" si="2"/>
        <v>399640000</v>
      </c>
      <c r="K15" s="48"/>
    </row>
    <row r="16" spans="1:11" ht="30" customHeight="1">
      <c r="A16" s="71">
        <v>230101140</v>
      </c>
      <c r="B16" s="72" t="s">
        <v>415</v>
      </c>
      <c r="C16" s="70">
        <v>300000000</v>
      </c>
      <c r="D16" s="70">
        <f t="shared" ref="D16:D17" si="3">PRODUCT(C16,1.05)</f>
        <v>315000000</v>
      </c>
      <c r="E16" s="70">
        <f t="shared" ref="E16:E17" si="4">PRODUCT(D16,1.05)</f>
        <v>330750000</v>
      </c>
      <c r="F16" s="70"/>
      <c r="G16" s="70"/>
      <c r="I16" s="64"/>
      <c r="K16" s="48"/>
    </row>
    <row r="17" spans="1:11" ht="30" customHeight="1">
      <c r="A17" s="71">
        <v>230101140</v>
      </c>
      <c r="B17" s="72" t="s">
        <v>97</v>
      </c>
      <c r="C17" s="70">
        <v>1500000000</v>
      </c>
      <c r="D17" s="70">
        <f t="shared" si="3"/>
        <v>1575000000</v>
      </c>
      <c r="E17" s="70">
        <f t="shared" si="4"/>
        <v>1653750000</v>
      </c>
      <c r="F17" s="70"/>
      <c r="G17" s="70"/>
      <c r="I17" s="64"/>
      <c r="K17" s="48"/>
    </row>
    <row r="18" spans="1:11" ht="30" customHeight="1">
      <c r="A18" s="71">
        <v>23010156</v>
      </c>
      <c r="B18" s="72" t="s">
        <v>156</v>
      </c>
      <c r="C18" s="70"/>
      <c r="D18" s="70"/>
      <c r="E18" s="70"/>
      <c r="F18" s="70"/>
      <c r="G18" s="70"/>
      <c r="I18" s="64">
        <f t="shared" si="2"/>
        <v>1.03</v>
      </c>
    </row>
    <row r="19" spans="1:11" ht="30" customHeight="1">
      <c r="A19" s="102"/>
      <c r="B19" s="103" t="s">
        <v>37</v>
      </c>
      <c r="C19" s="104">
        <f>SUM(C9:C18)</f>
        <v>2569560000</v>
      </c>
      <c r="D19" s="104">
        <f t="shared" si="1"/>
        <v>2698038000</v>
      </c>
      <c r="E19" s="104">
        <f>SUM(E9:E18)</f>
        <v>2832939900</v>
      </c>
      <c r="F19" s="104">
        <f>SUM(F9:F18)</f>
        <v>2426037900</v>
      </c>
      <c r="G19" s="104">
        <v>992618640</v>
      </c>
      <c r="I19" s="64">
        <f t="shared" si="2"/>
        <v>1022397199.2</v>
      </c>
    </row>
    <row r="20" spans="1:11" ht="30" customHeight="1">
      <c r="A20" s="71"/>
      <c r="B20" s="72"/>
      <c r="C20" s="70"/>
      <c r="D20" s="70"/>
      <c r="E20" s="70"/>
      <c r="F20" s="70"/>
      <c r="G20" s="70"/>
      <c r="I20" s="64">
        <f t="shared" si="2"/>
        <v>1.03</v>
      </c>
    </row>
    <row r="21" spans="1:11" ht="30" customHeight="1">
      <c r="A21" s="68">
        <v>23020100</v>
      </c>
      <c r="B21" s="69" t="s">
        <v>38</v>
      </c>
      <c r="C21" s="70"/>
      <c r="D21" s="70"/>
      <c r="E21" s="70"/>
      <c r="F21" s="70"/>
      <c r="G21" s="70"/>
      <c r="I21" s="64">
        <f t="shared" si="2"/>
        <v>1.03</v>
      </c>
    </row>
    <row r="22" spans="1:11" ht="30" customHeight="1">
      <c r="A22" s="71">
        <v>23020101</v>
      </c>
      <c r="B22" s="72" t="s">
        <v>39</v>
      </c>
      <c r="C22" s="70">
        <v>50000000</v>
      </c>
      <c r="D22" s="70">
        <f t="shared" ref="D22:E22" si="5">PRODUCT(C22,1.05)</f>
        <v>52500000</v>
      </c>
      <c r="E22" s="70">
        <f t="shared" si="5"/>
        <v>55125000</v>
      </c>
      <c r="F22" s="70">
        <f t="shared" ref="F22:F29" si="6">SUM(C22:E22)</f>
        <v>157625000</v>
      </c>
      <c r="G22" s="70">
        <v>72000000</v>
      </c>
      <c r="I22" s="64">
        <f t="shared" si="2"/>
        <v>74160000</v>
      </c>
    </row>
    <row r="23" spans="1:11" ht="30" customHeight="1">
      <c r="A23" s="71">
        <v>23020102</v>
      </c>
      <c r="B23" s="72" t="s">
        <v>40</v>
      </c>
      <c r="C23" s="70">
        <v>20000000</v>
      </c>
      <c r="D23" s="70">
        <f t="shared" ref="D23:E23" si="7">PRODUCT(C23,1.05)</f>
        <v>21000000</v>
      </c>
      <c r="E23" s="70">
        <f t="shared" si="7"/>
        <v>22050000</v>
      </c>
      <c r="F23" s="70">
        <f t="shared" si="6"/>
        <v>63050000</v>
      </c>
      <c r="G23" s="70">
        <v>72000000</v>
      </c>
      <c r="I23" s="64">
        <f t="shared" si="2"/>
        <v>74160000</v>
      </c>
    </row>
    <row r="24" spans="1:11" ht="30" customHeight="1">
      <c r="A24" s="71">
        <v>23020103</v>
      </c>
      <c r="B24" s="72" t="s">
        <v>41</v>
      </c>
      <c r="C24" s="70">
        <v>0</v>
      </c>
      <c r="D24" s="70">
        <f t="shared" ref="D24:E24" si="8">PRODUCT(C24,1.05)</f>
        <v>0</v>
      </c>
      <c r="E24" s="70">
        <f t="shared" si="8"/>
        <v>0</v>
      </c>
      <c r="F24" s="70">
        <f t="shared" si="6"/>
        <v>0</v>
      </c>
      <c r="G24" s="70">
        <v>0</v>
      </c>
      <c r="I24" s="64">
        <f t="shared" si="2"/>
        <v>0</v>
      </c>
    </row>
    <row r="25" spans="1:11" ht="30" customHeight="1">
      <c r="A25" s="71">
        <v>23020104</v>
      </c>
      <c r="B25" s="72" t="s">
        <v>42</v>
      </c>
      <c r="C25" s="70">
        <v>0</v>
      </c>
      <c r="D25" s="70">
        <f t="shared" ref="D25:E25" si="9">PRODUCT(C25,1.05)</f>
        <v>0</v>
      </c>
      <c r="E25" s="70">
        <f t="shared" si="9"/>
        <v>0</v>
      </c>
      <c r="F25" s="70">
        <f t="shared" si="6"/>
        <v>0</v>
      </c>
      <c r="G25" s="70">
        <v>0</v>
      </c>
      <c r="I25" s="64">
        <f t="shared" si="2"/>
        <v>0</v>
      </c>
    </row>
    <row r="26" spans="1:11" ht="30" customHeight="1">
      <c r="A26" s="16">
        <v>23020110</v>
      </c>
      <c r="B26" s="17" t="s">
        <v>46</v>
      </c>
      <c r="C26" s="70">
        <v>150000000</v>
      </c>
      <c r="D26" s="70">
        <f t="shared" ref="D26:E26" si="10">PRODUCT(C26,1.05)</f>
        <v>157500000</v>
      </c>
      <c r="E26" s="70">
        <f t="shared" si="10"/>
        <v>165375000</v>
      </c>
      <c r="F26" s="70">
        <f t="shared" si="6"/>
        <v>472875000</v>
      </c>
      <c r="G26" s="70">
        <v>180000000</v>
      </c>
      <c r="I26" s="64">
        <f t="shared" si="2"/>
        <v>185400000</v>
      </c>
    </row>
    <row r="27" spans="1:11" ht="30" customHeight="1">
      <c r="A27" s="71">
        <v>23020118</v>
      </c>
      <c r="B27" s="72" t="s">
        <v>54</v>
      </c>
      <c r="C27" s="70">
        <v>0</v>
      </c>
      <c r="D27" s="70">
        <f t="shared" ref="D27:E27" si="11">PRODUCT(C27,1.05)</f>
        <v>0</v>
      </c>
      <c r="E27" s="70">
        <f t="shared" si="11"/>
        <v>0</v>
      </c>
      <c r="F27" s="70">
        <f t="shared" si="6"/>
        <v>0</v>
      </c>
      <c r="G27" s="70">
        <v>0</v>
      </c>
      <c r="I27" s="64">
        <f t="shared" si="2"/>
        <v>0</v>
      </c>
    </row>
    <row r="28" spans="1:11" ht="30" customHeight="1">
      <c r="A28" s="71">
        <v>23020119</v>
      </c>
      <c r="B28" s="72" t="s">
        <v>55</v>
      </c>
      <c r="C28" s="70">
        <v>10000000</v>
      </c>
      <c r="D28" s="70">
        <f t="shared" ref="D28:E28" si="12">PRODUCT(C28,1.05)</f>
        <v>10500000</v>
      </c>
      <c r="E28" s="70">
        <f t="shared" si="12"/>
        <v>11025000</v>
      </c>
      <c r="F28" s="70">
        <f t="shared" si="6"/>
        <v>31525000</v>
      </c>
      <c r="G28" s="70">
        <v>108000000</v>
      </c>
      <c r="I28" s="64">
        <f t="shared" si="2"/>
        <v>111240000</v>
      </c>
    </row>
    <row r="29" spans="1:11" ht="30" customHeight="1">
      <c r="A29" s="16">
        <v>23030121</v>
      </c>
      <c r="B29" s="17" t="s">
        <v>77</v>
      </c>
      <c r="C29" s="70">
        <v>50000000</v>
      </c>
      <c r="D29" s="70">
        <f t="shared" ref="D29:E29" si="13">PRODUCT(C29,1.05)</f>
        <v>52500000</v>
      </c>
      <c r="E29" s="70">
        <f t="shared" si="13"/>
        <v>55125000</v>
      </c>
      <c r="F29" s="70">
        <f t="shared" si="6"/>
        <v>157625000</v>
      </c>
      <c r="G29" s="70">
        <v>144000000</v>
      </c>
      <c r="I29" s="64">
        <f t="shared" si="2"/>
        <v>148320000</v>
      </c>
    </row>
    <row r="30" spans="1:11" ht="30" customHeight="1">
      <c r="A30" s="71">
        <v>23020122</v>
      </c>
      <c r="B30" s="72" t="s">
        <v>56</v>
      </c>
      <c r="C30" s="70"/>
      <c r="D30" s="70"/>
      <c r="E30" s="70"/>
      <c r="F30" s="70"/>
      <c r="G30" s="70">
        <v>0</v>
      </c>
      <c r="I30" s="64">
        <f t="shared" si="2"/>
        <v>0</v>
      </c>
    </row>
    <row r="31" spans="1:11" ht="30" customHeight="1">
      <c r="A31" s="71">
        <v>23020162</v>
      </c>
      <c r="B31" s="72" t="s">
        <v>172</v>
      </c>
      <c r="C31" s="70"/>
      <c r="D31" s="70"/>
      <c r="E31" s="70"/>
      <c r="F31" s="70"/>
      <c r="G31" s="70">
        <v>0</v>
      </c>
      <c r="I31" s="64">
        <f t="shared" si="2"/>
        <v>0</v>
      </c>
    </row>
    <row r="32" spans="1:11" ht="30" customHeight="1">
      <c r="A32" s="71">
        <v>23020166</v>
      </c>
      <c r="B32" s="72" t="s">
        <v>272</v>
      </c>
      <c r="C32" s="70">
        <v>50000000</v>
      </c>
      <c r="D32" s="70">
        <f t="shared" ref="D32:E32" si="14">PRODUCT(C32,1.05)</f>
        <v>52500000</v>
      </c>
      <c r="E32" s="70">
        <f t="shared" si="14"/>
        <v>55125000</v>
      </c>
      <c r="F32" s="70">
        <f>SUM(C32:E32)</f>
        <v>157625000</v>
      </c>
      <c r="G32" s="70">
        <v>72000000</v>
      </c>
      <c r="I32" s="64">
        <f t="shared" si="2"/>
        <v>74160000</v>
      </c>
    </row>
    <row r="33" spans="1:9" ht="30" customHeight="1">
      <c r="A33" s="102"/>
      <c r="B33" s="103" t="s">
        <v>37</v>
      </c>
      <c r="C33" s="104">
        <f>SUM(C22:C32)</f>
        <v>330000000</v>
      </c>
      <c r="D33" s="104">
        <f>SUM(D22:D32)</f>
        <v>346500000</v>
      </c>
      <c r="E33" s="104">
        <f>SUM(E22:E32)</f>
        <v>363825000</v>
      </c>
      <c r="F33" s="104">
        <f>SUM(F22:F32)</f>
        <v>1040325000</v>
      </c>
      <c r="G33" s="104">
        <v>648000000</v>
      </c>
      <c r="I33" s="64">
        <f t="shared" si="2"/>
        <v>667440000</v>
      </c>
    </row>
    <row r="34" spans="1:9" ht="30" customHeight="1">
      <c r="A34" s="71"/>
      <c r="B34" s="69"/>
      <c r="C34" s="70"/>
      <c r="D34" s="70"/>
      <c r="E34" s="70"/>
      <c r="F34" s="70"/>
      <c r="G34" s="70"/>
      <c r="I34" s="64">
        <f t="shared" si="2"/>
        <v>1.03</v>
      </c>
    </row>
    <row r="35" spans="1:9" ht="30" customHeight="1">
      <c r="A35" s="68">
        <v>23030100</v>
      </c>
      <c r="B35" s="69" t="s">
        <v>61</v>
      </c>
      <c r="C35" s="70"/>
      <c r="D35" s="70"/>
      <c r="E35" s="70"/>
      <c r="F35" s="70"/>
      <c r="G35" s="70"/>
      <c r="I35" s="64">
        <f t="shared" si="2"/>
        <v>1.03</v>
      </c>
    </row>
    <row r="36" spans="1:9" ht="30" customHeight="1">
      <c r="A36" s="71">
        <v>23030101</v>
      </c>
      <c r="B36" s="72" t="s">
        <v>62</v>
      </c>
      <c r="C36" s="70"/>
      <c r="D36" s="70"/>
      <c r="E36" s="70"/>
      <c r="F36" s="70"/>
      <c r="G36" s="70"/>
      <c r="I36" s="64">
        <f t="shared" si="2"/>
        <v>1.03</v>
      </c>
    </row>
    <row r="37" spans="1:9" ht="30" customHeight="1">
      <c r="A37" s="71">
        <v>23020164</v>
      </c>
      <c r="B37" s="72" t="s">
        <v>185</v>
      </c>
      <c r="C37" s="70"/>
      <c r="D37" s="70"/>
      <c r="E37" s="70"/>
      <c r="F37" s="70"/>
      <c r="G37" s="70"/>
      <c r="I37" s="64">
        <f t="shared" si="2"/>
        <v>1.03</v>
      </c>
    </row>
    <row r="38" spans="1:9" ht="30" customHeight="1">
      <c r="A38" s="71">
        <v>23020165</v>
      </c>
      <c r="B38" s="72" t="s">
        <v>186</v>
      </c>
      <c r="C38" s="70"/>
      <c r="D38" s="70"/>
      <c r="E38" s="70"/>
      <c r="F38" s="70"/>
      <c r="G38" s="70"/>
      <c r="I38" s="64">
        <f t="shared" si="2"/>
        <v>1.03</v>
      </c>
    </row>
    <row r="39" spans="1:9" ht="30" customHeight="1">
      <c r="A39" s="102"/>
      <c r="B39" s="103" t="s">
        <v>37</v>
      </c>
      <c r="C39" s="104"/>
      <c r="D39" s="104"/>
      <c r="E39" s="104"/>
      <c r="F39" s="104"/>
      <c r="G39" s="104"/>
      <c r="I39" s="64">
        <f t="shared" si="2"/>
        <v>1.03</v>
      </c>
    </row>
    <row r="40" spans="1:9" ht="30" customHeight="1">
      <c r="A40" s="71"/>
      <c r="B40" s="69"/>
      <c r="C40" s="70"/>
      <c r="D40" s="70"/>
      <c r="E40" s="70"/>
      <c r="F40" s="70"/>
      <c r="G40" s="70"/>
      <c r="I40" s="64">
        <f t="shared" si="2"/>
        <v>1.03</v>
      </c>
    </row>
    <row r="41" spans="1:9" ht="30" customHeight="1">
      <c r="A41" s="68">
        <v>23040100</v>
      </c>
      <c r="B41" s="69" t="s">
        <v>83</v>
      </c>
      <c r="C41" s="70"/>
      <c r="D41" s="70"/>
      <c r="E41" s="70"/>
      <c r="F41" s="70"/>
      <c r="G41" s="70"/>
      <c r="I41" s="64">
        <f t="shared" si="2"/>
        <v>1.03</v>
      </c>
    </row>
    <row r="42" spans="1:9" ht="30" customHeight="1">
      <c r="A42" s="71">
        <v>23040101</v>
      </c>
      <c r="B42" s="72" t="s">
        <v>84</v>
      </c>
      <c r="C42" s="70"/>
      <c r="D42" s="70"/>
      <c r="E42" s="70"/>
      <c r="F42" s="70"/>
      <c r="G42" s="70"/>
      <c r="I42" s="64">
        <f t="shared" si="2"/>
        <v>1.03</v>
      </c>
    </row>
    <row r="43" spans="1:9" ht="30" customHeight="1">
      <c r="A43" s="71">
        <v>23040102</v>
      </c>
      <c r="B43" s="72" t="s">
        <v>85</v>
      </c>
      <c r="C43" s="70"/>
      <c r="D43" s="70"/>
      <c r="E43" s="70"/>
      <c r="F43" s="70"/>
      <c r="G43" s="70"/>
      <c r="I43" s="64">
        <f t="shared" si="2"/>
        <v>1.03</v>
      </c>
    </row>
    <row r="44" spans="1:9" ht="30" customHeight="1">
      <c r="A44" s="71">
        <v>23040108</v>
      </c>
      <c r="B44" s="72" t="s">
        <v>103</v>
      </c>
      <c r="C44" s="70"/>
      <c r="D44" s="70"/>
      <c r="E44" s="70"/>
      <c r="F44" s="70"/>
      <c r="G44" s="70"/>
      <c r="I44" s="64">
        <f t="shared" si="2"/>
        <v>1.03</v>
      </c>
    </row>
    <row r="45" spans="1:9" ht="30" customHeight="1">
      <c r="A45" s="71">
        <v>23040109</v>
      </c>
      <c r="B45" s="72" t="s">
        <v>200</v>
      </c>
      <c r="C45" s="70"/>
      <c r="D45" s="70"/>
      <c r="E45" s="70"/>
      <c r="F45" s="70"/>
      <c r="G45" s="70"/>
      <c r="I45" s="64">
        <f t="shared" si="2"/>
        <v>1.03</v>
      </c>
    </row>
    <row r="46" spans="1:9" ht="30" customHeight="1">
      <c r="A46" s="102"/>
      <c r="B46" s="103" t="s">
        <v>37</v>
      </c>
      <c r="C46" s="105"/>
      <c r="D46" s="105"/>
      <c r="E46" s="105"/>
      <c r="F46" s="105"/>
      <c r="G46" s="105"/>
      <c r="I46" s="64">
        <f t="shared" si="2"/>
        <v>1.03</v>
      </c>
    </row>
    <row r="47" spans="1:9" ht="30" customHeight="1">
      <c r="A47" s="71"/>
      <c r="B47" s="69"/>
      <c r="C47" s="70"/>
      <c r="D47" s="70"/>
      <c r="E47" s="70"/>
      <c r="F47" s="70"/>
      <c r="G47" s="70"/>
      <c r="I47" s="64">
        <f t="shared" si="2"/>
        <v>1.03</v>
      </c>
    </row>
    <row r="48" spans="1:9" ht="30" customHeight="1">
      <c r="A48" s="68">
        <v>23050100</v>
      </c>
      <c r="B48" s="69" t="s">
        <v>89</v>
      </c>
      <c r="C48" s="70"/>
      <c r="D48" s="70"/>
      <c r="E48" s="70"/>
      <c r="F48" s="70"/>
      <c r="G48" s="70"/>
      <c r="I48" s="64">
        <f t="shared" si="2"/>
        <v>1.03</v>
      </c>
    </row>
    <row r="49" spans="1:9" ht="30" customHeight="1">
      <c r="A49" s="71">
        <v>23050104</v>
      </c>
      <c r="B49" s="72" t="s">
        <v>98</v>
      </c>
      <c r="C49" s="70">
        <v>120000000</v>
      </c>
      <c r="D49" s="70">
        <f t="shared" ref="D49:E49" si="15">PRODUCT(C49,1.05)</f>
        <v>126000000</v>
      </c>
      <c r="E49" s="70">
        <f t="shared" si="15"/>
        <v>132300000</v>
      </c>
      <c r="F49" s="70">
        <f>SUM(C49:E49)</f>
        <v>378300000</v>
      </c>
      <c r="G49" s="70">
        <v>135000000</v>
      </c>
      <c r="I49" s="64">
        <f t="shared" si="2"/>
        <v>139050000</v>
      </c>
    </row>
    <row r="50" spans="1:9" ht="30" customHeight="1">
      <c r="A50" s="71">
        <v>23050107</v>
      </c>
      <c r="B50" s="72" t="s">
        <v>94</v>
      </c>
      <c r="C50" s="70"/>
      <c r="D50" s="70"/>
      <c r="E50" s="70"/>
      <c r="F50" s="70"/>
      <c r="G50" s="70"/>
      <c r="I50" s="64">
        <f t="shared" si="2"/>
        <v>1.03</v>
      </c>
    </row>
    <row r="51" spans="1:9" ht="30" customHeight="1">
      <c r="A51" s="71">
        <v>23050128</v>
      </c>
      <c r="B51" s="72" t="s">
        <v>187</v>
      </c>
      <c r="C51" s="70"/>
      <c r="D51" s="70"/>
      <c r="E51" s="70"/>
      <c r="F51" s="70"/>
      <c r="G51" s="70"/>
      <c r="I51" s="64">
        <f t="shared" si="2"/>
        <v>1.03</v>
      </c>
    </row>
    <row r="52" spans="1:9" ht="30" customHeight="1">
      <c r="A52" s="71">
        <v>23050129</v>
      </c>
      <c r="B52" s="72" t="s">
        <v>188</v>
      </c>
      <c r="C52" s="70"/>
      <c r="D52" s="70"/>
      <c r="E52" s="70"/>
      <c r="F52" s="70"/>
      <c r="G52" s="70"/>
      <c r="I52" s="64">
        <f t="shared" si="2"/>
        <v>1.03</v>
      </c>
    </row>
    <row r="53" spans="1:9" ht="41.25" customHeight="1">
      <c r="A53" s="71">
        <v>23050149</v>
      </c>
      <c r="B53" s="75" t="s">
        <v>198</v>
      </c>
      <c r="C53" s="70"/>
      <c r="D53" s="70"/>
      <c r="E53" s="70"/>
      <c r="F53" s="70"/>
      <c r="G53" s="70"/>
      <c r="I53" s="64">
        <f t="shared" si="2"/>
        <v>1.03</v>
      </c>
    </row>
    <row r="54" spans="1:9" ht="30" customHeight="1">
      <c r="A54" s="102"/>
      <c r="B54" s="103" t="s">
        <v>37</v>
      </c>
      <c r="C54" s="104">
        <f>SUM(C49:C53)</f>
        <v>120000000</v>
      </c>
      <c r="D54" s="104">
        <f>SUM(D49:D53)</f>
        <v>126000000</v>
      </c>
      <c r="E54" s="104">
        <f>SUM(E49:E53)</f>
        <v>132300000</v>
      </c>
      <c r="F54" s="104">
        <f>SUM(F49:F53)</f>
        <v>378300000</v>
      </c>
      <c r="G54" s="104">
        <v>135000000</v>
      </c>
      <c r="I54" s="64">
        <f t="shared" si="2"/>
        <v>139050000</v>
      </c>
    </row>
    <row r="55" spans="1:9" ht="30" customHeight="1">
      <c r="A55" s="71"/>
      <c r="B55" s="72"/>
      <c r="C55" s="70"/>
      <c r="D55" s="70"/>
      <c r="E55" s="70"/>
      <c r="F55" s="70"/>
      <c r="G55" s="70"/>
      <c r="I55" s="64">
        <f t="shared" si="2"/>
        <v>1.03</v>
      </c>
    </row>
    <row r="56" spans="1:9" ht="30" customHeight="1">
      <c r="A56" s="71"/>
      <c r="B56" s="69"/>
      <c r="C56" s="70"/>
      <c r="D56" s="70"/>
      <c r="E56" s="70"/>
      <c r="F56" s="70"/>
      <c r="G56" s="70"/>
      <c r="I56" s="64">
        <f t="shared" si="2"/>
        <v>1.03</v>
      </c>
    </row>
    <row r="57" spans="1:9" ht="30" customHeight="1">
      <c r="A57" s="102"/>
      <c r="B57" s="103" t="s">
        <v>95</v>
      </c>
      <c r="C57" s="104">
        <f>SUM(C54,C46,C39,C33,C19)</f>
        <v>3019560000</v>
      </c>
      <c r="D57" s="104">
        <f>SUM(D54,D46,D39,D33,D19)</f>
        <v>3170538000</v>
      </c>
      <c r="E57" s="104">
        <f>SUM(E54,E46,E39,E33,E19)</f>
        <v>3329064900</v>
      </c>
      <c r="F57" s="104">
        <f>SUM(F54,F46,F39,F33,F19)</f>
        <v>3844662900</v>
      </c>
      <c r="G57" s="104">
        <v>1775618640</v>
      </c>
      <c r="I57" s="64">
        <f t="shared" si="2"/>
        <v>1828887199.2</v>
      </c>
    </row>
    <row r="58" spans="1:9" ht="30" customHeight="1" thickBot="1">
      <c r="A58" s="76"/>
      <c r="B58" s="77"/>
      <c r="C58" s="78"/>
      <c r="D58" s="78"/>
      <c r="E58" s="78"/>
      <c r="F58" s="78"/>
      <c r="G58" s="78"/>
    </row>
    <row r="60" spans="1:9">
      <c r="C60" s="8"/>
      <c r="G60" s="8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82" orientation="landscape" useFirstPageNumber="1" verticalDpi="300" r:id="rId1"/>
  <headerFooter>
    <oddFooter>&amp;C&amp;"Arial Black,Regular"&amp;18&amp;P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91"/>
  <sheetViews>
    <sheetView view="pageBreakPreview" topLeftCell="A37" zoomScale="60" workbookViewId="0">
      <selection activeCell="B22" sqref="B22"/>
    </sheetView>
  </sheetViews>
  <sheetFormatPr defaultColWidth="9.140625" defaultRowHeight="16.5"/>
  <cols>
    <col min="1" max="1" width="14.28515625" style="6" customWidth="1"/>
    <col min="2" max="2" width="98.42578125" style="1" customWidth="1"/>
    <col min="3" max="3" width="22" style="1" customWidth="1"/>
    <col min="4" max="4" width="22.28515625" style="1" customWidth="1"/>
    <col min="5" max="5" width="19.42578125" style="1" bestFit="1" customWidth="1"/>
    <col min="6" max="6" width="20.7109375" style="1" customWidth="1"/>
    <col min="7" max="7" width="21.85546875" style="1" customWidth="1"/>
    <col min="8" max="8" width="17.7109375" style="1" customWidth="1"/>
    <col min="9" max="16384" width="9.140625" style="1"/>
  </cols>
  <sheetData>
    <row r="1" spans="1:8" ht="20.25">
      <c r="A1" s="172" t="s">
        <v>2</v>
      </c>
      <c r="B1" s="173"/>
      <c r="C1" s="173"/>
      <c r="D1" s="173"/>
      <c r="E1" s="173"/>
      <c r="F1" s="173"/>
      <c r="G1" s="173"/>
    </row>
    <row r="2" spans="1:8" ht="20.25">
      <c r="A2" s="172" t="s">
        <v>310</v>
      </c>
      <c r="B2" s="173"/>
      <c r="C2" s="173"/>
      <c r="D2" s="173"/>
      <c r="E2" s="173"/>
      <c r="F2" s="173"/>
      <c r="G2" s="173"/>
    </row>
    <row r="3" spans="1:8" ht="20.25">
      <c r="A3" s="174" t="s">
        <v>214</v>
      </c>
      <c r="B3" s="174"/>
      <c r="C3" s="174"/>
      <c r="D3" s="174"/>
      <c r="E3" s="174"/>
      <c r="F3" s="174"/>
      <c r="G3" s="174"/>
    </row>
    <row r="4" spans="1:8" ht="20.25">
      <c r="A4" s="175" t="s">
        <v>209</v>
      </c>
      <c r="B4" s="175"/>
      <c r="C4" s="175"/>
      <c r="D4" s="175"/>
      <c r="E4" s="175"/>
      <c r="F4" s="175"/>
      <c r="G4" s="175"/>
    </row>
    <row r="5" spans="1:8" ht="54.7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8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8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8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8" ht="35.1" customHeight="1">
      <c r="A9" s="16">
        <v>23010113</v>
      </c>
      <c r="B9" s="17" t="s">
        <v>401</v>
      </c>
      <c r="C9" s="15">
        <v>50000000</v>
      </c>
      <c r="D9" s="70">
        <f>PRODUCT(C9,1.05)</f>
        <v>52500000</v>
      </c>
      <c r="E9" s="70">
        <f>PRODUCT(D9,1.05)</f>
        <v>55125000</v>
      </c>
      <c r="F9" s="15">
        <f>SUM(C9:E9)</f>
        <v>157625000</v>
      </c>
      <c r="G9" s="15"/>
    </row>
    <row r="10" spans="1:8" ht="35.1" customHeight="1">
      <c r="A10" s="16">
        <v>23010138</v>
      </c>
      <c r="B10" s="17" t="s">
        <v>122</v>
      </c>
      <c r="C10" s="15"/>
      <c r="D10" s="15"/>
      <c r="E10" s="15"/>
      <c r="F10" s="15"/>
      <c r="G10" s="15"/>
    </row>
    <row r="11" spans="1:8" s="11" customFormat="1" ht="35.1" customHeight="1">
      <c r="A11" s="71">
        <v>23010139</v>
      </c>
      <c r="B11" s="72" t="s">
        <v>158</v>
      </c>
      <c r="C11" s="70"/>
      <c r="D11" s="70"/>
      <c r="E11" s="70"/>
      <c r="F11" s="70"/>
      <c r="G11" s="70"/>
    </row>
    <row r="12" spans="1:8" s="11" customFormat="1" ht="35.1" customHeight="1">
      <c r="A12" s="71">
        <v>23010140</v>
      </c>
      <c r="B12" s="72" t="s">
        <v>159</v>
      </c>
      <c r="C12" s="70">
        <v>100000000</v>
      </c>
      <c r="D12" s="70">
        <f>PRODUCT(C12,1.05)</f>
        <v>105000000</v>
      </c>
      <c r="E12" s="70">
        <f>PRODUCT(D12,1.05)</f>
        <v>110250000</v>
      </c>
      <c r="F12" s="70">
        <f>SUM(C12:E12)</f>
        <v>315250000</v>
      </c>
      <c r="G12" s="70">
        <v>224910000</v>
      </c>
      <c r="H12" s="65">
        <f>PRODUCT(G12,1.03)</f>
        <v>231657300</v>
      </c>
    </row>
    <row r="13" spans="1:8" s="11" customFormat="1" ht="35.1" customHeight="1">
      <c r="A13" s="71">
        <v>23010141</v>
      </c>
      <c r="B13" s="72" t="s">
        <v>97</v>
      </c>
      <c r="C13" s="70">
        <v>500000000</v>
      </c>
      <c r="D13" s="70">
        <f>PRODUCT(C13,1.05)</f>
        <v>525000000</v>
      </c>
      <c r="E13" s="70">
        <f>PRODUCT(D13,1.05)</f>
        <v>551250000</v>
      </c>
      <c r="F13" s="70">
        <f>SUM(C13:E13)</f>
        <v>1576250000</v>
      </c>
      <c r="G13" s="70">
        <v>1199520000</v>
      </c>
      <c r="H13" s="65">
        <f t="shared" ref="H13:H47" si="0">PRODUCT(G13,1.03)</f>
        <v>1235505600</v>
      </c>
    </row>
    <row r="14" spans="1:8" s="11" customFormat="1" ht="35.1" customHeight="1">
      <c r="A14" s="71">
        <v>23010156</v>
      </c>
      <c r="B14" s="72" t="s">
        <v>156</v>
      </c>
      <c r="C14" s="70"/>
      <c r="D14" s="70"/>
      <c r="E14" s="70"/>
      <c r="F14" s="70"/>
      <c r="G14" s="70"/>
      <c r="H14" s="65">
        <f t="shared" si="0"/>
        <v>1.03</v>
      </c>
    </row>
    <row r="15" spans="1:8" ht="35.1" customHeight="1">
      <c r="A15" s="102"/>
      <c r="B15" s="103" t="s">
        <v>37</v>
      </c>
      <c r="C15" s="104">
        <f>SUM(C9:C14)</f>
        <v>650000000</v>
      </c>
      <c r="D15" s="104">
        <f>SUM(D12:D14)</f>
        <v>630000000</v>
      </c>
      <c r="E15" s="104">
        <f>SUM(E12:E14)</f>
        <v>661500000</v>
      </c>
      <c r="F15" s="104">
        <f>SUM(F12:F14)</f>
        <v>1891500000</v>
      </c>
      <c r="G15" s="104">
        <v>1424430000</v>
      </c>
      <c r="H15" s="65">
        <f t="shared" si="0"/>
        <v>1467162900</v>
      </c>
    </row>
    <row r="16" spans="1:8" ht="35.1" customHeight="1">
      <c r="A16" s="71"/>
      <c r="B16" s="72"/>
      <c r="C16" s="70"/>
      <c r="D16" s="70"/>
      <c r="E16" s="70"/>
      <c r="F16" s="70"/>
      <c r="G16" s="70"/>
      <c r="H16" s="65">
        <f t="shared" si="0"/>
        <v>1.03</v>
      </c>
    </row>
    <row r="17" spans="1:8" ht="35.1" customHeight="1">
      <c r="A17" s="68">
        <v>23020100</v>
      </c>
      <c r="B17" s="69" t="s">
        <v>38</v>
      </c>
      <c r="C17" s="70"/>
      <c r="D17" s="70"/>
      <c r="E17" s="70"/>
      <c r="F17" s="70"/>
      <c r="G17" s="70"/>
      <c r="H17" s="65">
        <f t="shared" si="0"/>
        <v>1.03</v>
      </c>
    </row>
    <row r="18" spans="1:8" ht="35.1" customHeight="1">
      <c r="A18" s="71">
        <v>23020101</v>
      </c>
      <c r="B18" s="72" t="s">
        <v>39</v>
      </c>
      <c r="C18" s="70"/>
      <c r="D18" s="70"/>
      <c r="E18" s="70"/>
      <c r="F18" s="70"/>
      <c r="G18" s="70"/>
      <c r="H18" s="65">
        <f t="shared" si="0"/>
        <v>1.03</v>
      </c>
    </row>
    <row r="19" spans="1:8" ht="35.1" customHeight="1">
      <c r="A19" s="71">
        <v>23020161</v>
      </c>
      <c r="B19" s="72" t="s">
        <v>155</v>
      </c>
      <c r="C19" s="70"/>
      <c r="D19" s="70"/>
      <c r="E19" s="70"/>
      <c r="F19" s="70"/>
      <c r="G19" s="70"/>
      <c r="H19" s="65">
        <f t="shared" si="0"/>
        <v>1.03</v>
      </c>
    </row>
    <row r="20" spans="1:8" ht="35.1" customHeight="1">
      <c r="A20" s="71">
        <v>23020162</v>
      </c>
      <c r="B20" s="72" t="s">
        <v>172</v>
      </c>
      <c r="C20" s="70"/>
      <c r="D20" s="70"/>
      <c r="E20" s="70"/>
      <c r="F20" s="70"/>
      <c r="G20" s="70"/>
      <c r="H20" s="65">
        <f t="shared" si="0"/>
        <v>1.03</v>
      </c>
    </row>
    <row r="21" spans="1:8" ht="35.1" customHeight="1">
      <c r="A21" s="102"/>
      <c r="B21" s="103" t="s">
        <v>37</v>
      </c>
      <c r="C21" s="104"/>
      <c r="D21" s="104"/>
      <c r="E21" s="104">
        <v>0</v>
      </c>
      <c r="F21" s="104">
        <v>0</v>
      </c>
      <c r="G21" s="104">
        <v>0</v>
      </c>
      <c r="H21" s="65">
        <f t="shared" si="0"/>
        <v>0</v>
      </c>
    </row>
    <row r="22" spans="1:8" ht="35.1" customHeight="1">
      <c r="A22" s="68">
        <v>23030100</v>
      </c>
      <c r="B22" s="69" t="s">
        <v>61</v>
      </c>
      <c r="C22" s="70"/>
      <c r="D22" s="70"/>
      <c r="E22" s="70"/>
      <c r="F22" s="70"/>
      <c r="G22" s="70"/>
      <c r="H22" s="65">
        <f t="shared" si="0"/>
        <v>1.03</v>
      </c>
    </row>
    <row r="23" spans="1:8" ht="35.1" customHeight="1">
      <c r="A23" s="71">
        <v>23030101</v>
      </c>
      <c r="B23" s="72" t="s">
        <v>62</v>
      </c>
      <c r="C23" s="70"/>
      <c r="D23" s="70"/>
      <c r="E23" s="70"/>
      <c r="F23" s="70"/>
      <c r="G23" s="70"/>
      <c r="H23" s="65">
        <f t="shared" si="0"/>
        <v>1.03</v>
      </c>
    </row>
    <row r="24" spans="1:8" ht="35.1" customHeight="1">
      <c r="A24" s="71">
        <v>23030119</v>
      </c>
      <c r="B24" s="72" t="s">
        <v>76</v>
      </c>
      <c r="C24" s="70"/>
      <c r="D24" s="70"/>
      <c r="E24" s="70"/>
      <c r="F24" s="70"/>
      <c r="G24" s="70"/>
      <c r="H24" s="65">
        <f t="shared" si="0"/>
        <v>1.03</v>
      </c>
    </row>
    <row r="25" spans="1:8" ht="35.1" customHeight="1">
      <c r="A25" s="71">
        <v>23030121</v>
      </c>
      <c r="B25" s="72" t="s">
        <v>77</v>
      </c>
      <c r="C25" s="70">
        <v>100000000</v>
      </c>
      <c r="D25" s="70">
        <f>PRODUCT(C25,1.05)</f>
        <v>105000000</v>
      </c>
      <c r="E25" s="70">
        <f>PRODUCT(D25,1.05)</f>
        <v>110250000</v>
      </c>
      <c r="F25" s="70">
        <f>SUM(C25:E25)</f>
        <v>315250000</v>
      </c>
      <c r="G25" s="70">
        <v>187425000</v>
      </c>
      <c r="H25" s="65">
        <f t="shared" si="0"/>
        <v>193047750</v>
      </c>
    </row>
    <row r="26" spans="1:8" ht="35.1" customHeight="1">
      <c r="A26" s="71">
        <v>23020165</v>
      </c>
      <c r="B26" s="72" t="s">
        <v>186</v>
      </c>
      <c r="C26" s="70"/>
      <c r="D26" s="70"/>
      <c r="E26" s="70"/>
      <c r="F26" s="70"/>
      <c r="G26" s="70"/>
      <c r="H26" s="65">
        <f t="shared" si="0"/>
        <v>1.03</v>
      </c>
    </row>
    <row r="27" spans="1:8" ht="35.1" customHeight="1">
      <c r="A27" s="71">
        <v>23020166</v>
      </c>
      <c r="B27" s="72" t="s">
        <v>100</v>
      </c>
      <c r="C27" s="70"/>
      <c r="D27" s="70"/>
      <c r="E27" s="70"/>
      <c r="F27" s="70"/>
      <c r="G27" s="70"/>
      <c r="H27" s="65">
        <f t="shared" si="0"/>
        <v>1.03</v>
      </c>
    </row>
    <row r="28" spans="1:8" ht="35.1" customHeight="1">
      <c r="A28" s="102"/>
      <c r="B28" s="103" t="s">
        <v>37</v>
      </c>
      <c r="C28" s="104">
        <f>SUM(C23:C27)</f>
        <v>100000000</v>
      </c>
      <c r="D28" s="104">
        <f>SUM(D25:D27)</f>
        <v>105000000</v>
      </c>
      <c r="E28" s="104">
        <f>SUM(E25:E27)</f>
        <v>110250000</v>
      </c>
      <c r="F28" s="104">
        <f>SUM(F25:F27)</f>
        <v>315250000</v>
      </c>
      <c r="G28" s="104">
        <v>187425000</v>
      </c>
      <c r="H28" s="65">
        <f t="shared" si="0"/>
        <v>193047750</v>
      </c>
    </row>
    <row r="29" spans="1:8" ht="35.1" customHeight="1">
      <c r="A29" s="71"/>
      <c r="B29" s="69"/>
      <c r="C29" s="70"/>
      <c r="D29" s="70"/>
      <c r="E29" s="70"/>
      <c r="F29" s="70"/>
      <c r="G29" s="70"/>
      <c r="H29" s="65">
        <f t="shared" si="0"/>
        <v>1.03</v>
      </c>
    </row>
    <row r="30" spans="1:8" ht="35.1" customHeight="1">
      <c r="A30" s="68">
        <v>23040100</v>
      </c>
      <c r="B30" s="69" t="s">
        <v>83</v>
      </c>
      <c r="C30" s="70"/>
      <c r="D30" s="70"/>
      <c r="E30" s="70"/>
      <c r="F30" s="70"/>
      <c r="G30" s="70"/>
      <c r="H30" s="65">
        <f t="shared" si="0"/>
        <v>1.03</v>
      </c>
    </row>
    <row r="31" spans="1:8" ht="35.1" customHeight="1">
      <c r="A31" s="71">
        <v>23040101</v>
      </c>
      <c r="B31" s="72" t="s">
        <v>84</v>
      </c>
      <c r="C31" s="70"/>
      <c r="D31" s="70"/>
      <c r="E31" s="70"/>
      <c r="F31" s="70"/>
      <c r="G31" s="70"/>
      <c r="H31" s="65">
        <f t="shared" si="0"/>
        <v>1.03</v>
      </c>
    </row>
    <row r="32" spans="1:8" ht="35.1" customHeight="1">
      <c r="A32" s="71">
        <v>23040102</v>
      </c>
      <c r="B32" s="72" t="s">
        <v>85</v>
      </c>
      <c r="C32" s="70"/>
      <c r="D32" s="70"/>
      <c r="E32" s="70"/>
      <c r="F32" s="70"/>
      <c r="G32" s="70"/>
      <c r="H32" s="65">
        <f t="shared" si="0"/>
        <v>1.03</v>
      </c>
    </row>
    <row r="33" spans="1:8" ht="35.1" customHeight="1">
      <c r="A33" s="71">
        <v>23040109</v>
      </c>
      <c r="B33" s="72" t="s">
        <v>200</v>
      </c>
      <c r="C33" s="70"/>
      <c r="D33" s="70"/>
      <c r="E33" s="70"/>
      <c r="F33" s="70"/>
      <c r="G33" s="70"/>
      <c r="H33" s="65">
        <f t="shared" si="0"/>
        <v>1.03</v>
      </c>
    </row>
    <row r="34" spans="1:8" ht="35.1" customHeight="1">
      <c r="A34" s="102"/>
      <c r="B34" s="103" t="s">
        <v>37</v>
      </c>
      <c r="C34" s="105"/>
      <c r="D34" s="105"/>
      <c r="E34" s="105"/>
      <c r="F34" s="105"/>
      <c r="G34" s="105"/>
      <c r="H34" s="65">
        <f t="shared" si="0"/>
        <v>1.03</v>
      </c>
    </row>
    <row r="35" spans="1:8" ht="35.1" customHeight="1">
      <c r="A35" s="71"/>
      <c r="B35" s="69"/>
      <c r="C35" s="70"/>
      <c r="D35" s="70"/>
      <c r="E35" s="70"/>
      <c r="F35" s="70"/>
      <c r="G35" s="70"/>
      <c r="H35" s="65">
        <f t="shared" si="0"/>
        <v>1.03</v>
      </c>
    </row>
    <row r="36" spans="1:8" ht="35.1" customHeight="1">
      <c r="A36" s="68">
        <v>23050100</v>
      </c>
      <c r="B36" s="69" t="s">
        <v>89</v>
      </c>
      <c r="C36" s="70"/>
      <c r="D36" s="70"/>
      <c r="E36" s="70"/>
      <c r="F36" s="70"/>
      <c r="G36" s="70"/>
      <c r="H36" s="65">
        <f t="shared" si="0"/>
        <v>1.03</v>
      </c>
    </row>
    <row r="37" spans="1:8" ht="35.1" customHeight="1">
      <c r="A37" s="71">
        <v>23050101</v>
      </c>
      <c r="B37" s="72" t="s">
        <v>90</v>
      </c>
      <c r="C37" s="70"/>
      <c r="D37" s="70"/>
      <c r="E37" s="70"/>
      <c r="F37" s="70"/>
      <c r="G37" s="70"/>
      <c r="H37" s="65">
        <f t="shared" si="0"/>
        <v>1.03</v>
      </c>
    </row>
    <row r="38" spans="1:8" ht="35.1" customHeight="1">
      <c r="A38" s="71">
        <v>23050102</v>
      </c>
      <c r="B38" s="72" t="s">
        <v>91</v>
      </c>
      <c r="C38" s="70">
        <v>10000000</v>
      </c>
      <c r="D38" s="70">
        <f>PRODUCT(C38,1.05)</f>
        <v>10500000</v>
      </c>
      <c r="E38" s="70">
        <f>PRODUCT(D38,1.05)</f>
        <v>11025000</v>
      </c>
      <c r="F38" s="70">
        <f>SUM(C38:E38)</f>
        <v>31525000</v>
      </c>
      <c r="G38" s="70">
        <v>1274490000</v>
      </c>
      <c r="H38" s="65">
        <f t="shared" si="0"/>
        <v>1312724700</v>
      </c>
    </row>
    <row r="39" spans="1:8" ht="35.1" customHeight="1">
      <c r="A39" s="71">
        <v>23050103</v>
      </c>
      <c r="B39" s="72" t="s">
        <v>92</v>
      </c>
      <c r="C39" s="70"/>
      <c r="D39" s="70"/>
      <c r="E39" s="70"/>
      <c r="F39" s="70"/>
      <c r="G39" s="70"/>
      <c r="H39" s="65">
        <f t="shared" si="0"/>
        <v>1.03</v>
      </c>
    </row>
    <row r="40" spans="1:8" ht="35.1" customHeight="1">
      <c r="A40" s="71">
        <v>23050104</v>
      </c>
      <c r="B40" s="72" t="s">
        <v>93</v>
      </c>
      <c r="C40" s="70"/>
      <c r="D40" s="70"/>
      <c r="E40" s="70"/>
      <c r="F40" s="70"/>
      <c r="G40" s="70"/>
      <c r="H40" s="65">
        <f t="shared" si="0"/>
        <v>1.03</v>
      </c>
    </row>
    <row r="41" spans="1:8" ht="35.1" customHeight="1">
      <c r="A41" s="71">
        <v>23050107</v>
      </c>
      <c r="B41" s="72" t="s">
        <v>94</v>
      </c>
      <c r="C41" s="70"/>
      <c r="D41" s="70"/>
      <c r="E41" s="70"/>
      <c r="F41" s="70"/>
      <c r="G41" s="70"/>
      <c r="H41" s="65">
        <f t="shared" si="0"/>
        <v>1.03</v>
      </c>
    </row>
    <row r="42" spans="1:8" ht="34.5" customHeight="1">
      <c r="A42" s="71">
        <v>23050128</v>
      </c>
      <c r="B42" s="72" t="s">
        <v>187</v>
      </c>
      <c r="C42" s="70"/>
      <c r="D42" s="70"/>
      <c r="E42" s="70"/>
      <c r="F42" s="70"/>
      <c r="G42" s="70"/>
      <c r="H42" s="65">
        <f t="shared" si="0"/>
        <v>1.03</v>
      </c>
    </row>
    <row r="43" spans="1:8" ht="48" customHeight="1">
      <c r="A43" s="71">
        <v>23050149</v>
      </c>
      <c r="B43" s="75" t="s">
        <v>198</v>
      </c>
      <c r="C43" s="70"/>
      <c r="D43" s="70"/>
      <c r="E43" s="70"/>
      <c r="F43" s="70"/>
      <c r="G43" s="70"/>
      <c r="H43" s="65">
        <f t="shared" si="0"/>
        <v>1.03</v>
      </c>
    </row>
    <row r="44" spans="1:8" ht="35.1" customHeight="1">
      <c r="A44" s="102"/>
      <c r="B44" s="103" t="s">
        <v>37</v>
      </c>
      <c r="C44" s="104">
        <f>SUM(C37:C43)</f>
        <v>10000000</v>
      </c>
      <c r="D44" s="104">
        <f>SUM(D38:D43)</f>
        <v>10500000</v>
      </c>
      <c r="E44" s="104">
        <f>SUM(E38:E43)</f>
        <v>11025000</v>
      </c>
      <c r="F44" s="104">
        <f>SUM(F38:F43)</f>
        <v>31525000</v>
      </c>
      <c r="G44" s="104">
        <v>1274490000</v>
      </c>
      <c r="H44" s="65">
        <f t="shared" si="0"/>
        <v>1312724700</v>
      </c>
    </row>
    <row r="45" spans="1:8" ht="35.1" customHeight="1">
      <c r="A45" s="71"/>
      <c r="B45" s="72"/>
      <c r="C45" s="70"/>
      <c r="D45" s="70"/>
      <c r="E45" s="70"/>
      <c r="F45" s="70"/>
      <c r="G45" s="70"/>
      <c r="H45" s="65">
        <f t="shared" si="0"/>
        <v>1.03</v>
      </c>
    </row>
    <row r="46" spans="1:8" ht="35.1" customHeight="1">
      <c r="A46" s="71"/>
      <c r="B46" s="69"/>
      <c r="C46" s="70"/>
      <c r="D46" s="70"/>
      <c r="E46" s="70"/>
      <c r="F46" s="70"/>
      <c r="G46" s="70"/>
      <c r="H46" s="65">
        <f t="shared" si="0"/>
        <v>1.03</v>
      </c>
    </row>
    <row r="47" spans="1:8" ht="35.1" customHeight="1">
      <c r="A47" s="102"/>
      <c r="B47" s="103" t="s">
        <v>95</v>
      </c>
      <c r="C47" s="104">
        <f>SUM(C44,C34,C28,C21,C15)</f>
        <v>760000000</v>
      </c>
      <c r="D47" s="104">
        <f>SUM(D44,D34,D28,D21,D15)</f>
        <v>745500000</v>
      </c>
      <c r="E47" s="104">
        <f>SUM(E44,E34,E28,E21,E15)</f>
        <v>782775000</v>
      </c>
      <c r="F47" s="104">
        <f>SUM(F44,F34,F28,F21,F15)</f>
        <v>2238275000</v>
      </c>
      <c r="G47" s="104">
        <v>2886345000</v>
      </c>
      <c r="H47" s="65">
        <f t="shared" si="0"/>
        <v>2972935350</v>
      </c>
    </row>
    <row r="48" spans="1:8" ht="35.1" customHeight="1" thickBot="1">
      <c r="A48" s="76"/>
      <c r="B48" s="77"/>
      <c r="C48" s="78"/>
      <c r="D48" s="78"/>
      <c r="E48" s="78"/>
      <c r="F48" s="78"/>
      <c r="G48" s="78"/>
      <c r="H48" s="65"/>
    </row>
    <row r="49" spans="1:4">
      <c r="C49" s="8"/>
      <c r="D49" s="8"/>
    </row>
    <row r="62" spans="1:4">
      <c r="A62" s="1"/>
    </row>
    <row r="63" spans="1:4">
      <c r="A63" s="1"/>
    </row>
    <row r="64" spans="1:4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84" orientation="landscape" useFirstPageNumber="1" verticalDpi="300" r:id="rId1"/>
  <headerFooter>
    <oddFooter>&amp;C&amp;"Arial Black,Regular"&amp;18&amp;P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88"/>
  <sheetViews>
    <sheetView view="pageBreakPreview" topLeftCell="A19" zoomScale="60" workbookViewId="0">
      <selection activeCell="C12" sqref="C12"/>
    </sheetView>
  </sheetViews>
  <sheetFormatPr defaultColWidth="9.140625" defaultRowHeight="16.5"/>
  <cols>
    <col min="1" max="1" width="14.28515625" style="6" customWidth="1"/>
    <col min="2" max="2" width="92" style="1" customWidth="1"/>
    <col min="3" max="3" width="19" style="1" customWidth="1"/>
    <col min="4" max="4" width="19.42578125" style="1" bestFit="1" customWidth="1"/>
    <col min="5" max="5" width="18.7109375" style="1" customWidth="1"/>
    <col min="6" max="6" width="21.7109375" style="1" customWidth="1"/>
    <col min="7" max="7" width="18.140625" style="1" customWidth="1"/>
    <col min="8" max="8" width="17.7109375" style="1" bestFit="1" customWidth="1"/>
    <col min="9" max="16384" width="9.140625" style="1"/>
  </cols>
  <sheetData>
    <row r="1" spans="1:8" ht="18.75">
      <c r="A1" s="181" t="s">
        <v>2</v>
      </c>
      <c r="B1" s="182"/>
      <c r="C1" s="182"/>
      <c r="D1" s="182"/>
      <c r="E1" s="182"/>
      <c r="F1" s="182"/>
      <c r="G1" s="182"/>
    </row>
    <row r="2" spans="1:8" ht="20.25">
      <c r="A2" s="172" t="s">
        <v>310</v>
      </c>
      <c r="B2" s="173"/>
      <c r="C2" s="173"/>
      <c r="D2" s="173"/>
      <c r="E2" s="173"/>
      <c r="F2" s="173"/>
      <c r="G2" s="173"/>
    </row>
    <row r="3" spans="1:8" ht="18.75">
      <c r="A3" s="179" t="s">
        <v>245</v>
      </c>
      <c r="B3" s="179"/>
      <c r="C3" s="179"/>
      <c r="D3" s="179"/>
      <c r="E3" s="179"/>
      <c r="F3" s="179"/>
      <c r="G3" s="179"/>
    </row>
    <row r="4" spans="1:8" ht="18.75">
      <c r="A4" s="180" t="s">
        <v>209</v>
      </c>
      <c r="B4" s="180"/>
      <c r="C4" s="180"/>
      <c r="D4" s="180"/>
      <c r="E4" s="180"/>
      <c r="F4" s="180"/>
      <c r="G4" s="180"/>
    </row>
    <row r="5" spans="1:8" ht="36.75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8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8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8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8" ht="35.1" customHeight="1">
      <c r="A9" s="16">
        <v>23010138</v>
      </c>
      <c r="B9" s="17" t="s">
        <v>122</v>
      </c>
      <c r="C9" s="15"/>
      <c r="D9" s="15"/>
      <c r="E9" s="15"/>
      <c r="F9" s="15"/>
      <c r="G9" s="15"/>
    </row>
    <row r="10" spans="1:8" s="11" customFormat="1" ht="35.1" customHeight="1">
      <c r="A10" s="71">
        <v>23010139</v>
      </c>
      <c r="B10" s="72" t="s">
        <v>158</v>
      </c>
      <c r="C10" s="70">
        <v>500000000</v>
      </c>
      <c r="D10" s="70">
        <f>PRODUCT(C10,1.05)</f>
        <v>525000000</v>
      </c>
      <c r="E10" s="70">
        <f>PRODUCT(D10,1.05)</f>
        <v>551250000</v>
      </c>
      <c r="F10" s="70">
        <f>SUM(C10:E10)</f>
        <v>1576250000</v>
      </c>
      <c r="G10" s="70">
        <v>154350000</v>
      </c>
      <c r="H10" s="65">
        <f>PRODUCT(G10,1.03)</f>
        <v>158980500</v>
      </c>
    </row>
    <row r="11" spans="1:8" s="11" customFormat="1" ht="35.1" customHeight="1">
      <c r="A11" s="71">
        <v>23010140</v>
      </c>
      <c r="B11" s="72" t="s">
        <v>159</v>
      </c>
      <c r="C11" s="70"/>
      <c r="D11" s="70"/>
      <c r="E11" s="70"/>
      <c r="F11" s="70"/>
      <c r="G11" s="70"/>
      <c r="H11" s="65">
        <f t="shared" ref="H11:H44" si="0">PRODUCT(G11,1.03)</f>
        <v>1.03</v>
      </c>
    </row>
    <row r="12" spans="1:8" s="11" customFormat="1" ht="35.1" customHeight="1">
      <c r="A12" s="71">
        <v>23010155</v>
      </c>
      <c r="B12" s="72" t="s">
        <v>145</v>
      </c>
      <c r="C12" s="70"/>
      <c r="D12" s="70"/>
      <c r="E12" s="70"/>
      <c r="F12" s="70"/>
      <c r="G12" s="70"/>
      <c r="H12" s="65">
        <f t="shared" si="0"/>
        <v>1.03</v>
      </c>
    </row>
    <row r="13" spans="1:8" s="11" customFormat="1" ht="35.1" customHeight="1">
      <c r="A13" s="71">
        <v>23010156</v>
      </c>
      <c r="B13" s="72" t="s">
        <v>156</v>
      </c>
      <c r="C13" s="70"/>
      <c r="D13" s="70"/>
      <c r="E13" s="70"/>
      <c r="F13" s="70"/>
      <c r="G13" s="70"/>
      <c r="H13" s="65">
        <f t="shared" si="0"/>
        <v>1.03</v>
      </c>
    </row>
    <row r="14" spans="1:8" ht="35.1" customHeight="1">
      <c r="A14" s="99"/>
      <c r="B14" s="100" t="s">
        <v>37</v>
      </c>
      <c r="C14" s="101">
        <f>SUM(C8:C13)</f>
        <v>500000000</v>
      </c>
      <c r="D14" s="101">
        <f>SUM(D10:D13)</f>
        <v>525000000</v>
      </c>
      <c r="E14" s="101">
        <f>SUM(E10:E13)</f>
        <v>551250000</v>
      </c>
      <c r="F14" s="101">
        <f>SUM(F10:F13)</f>
        <v>1576250000</v>
      </c>
      <c r="G14" s="101">
        <v>154350000</v>
      </c>
      <c r="H14" s="65">
        <f t="shared" si="0"/>
        <v>158980500</v>
      </c>
    </row>
    <row r="15" spans="1:8" ht="35.1" customHeight="1">
      <c r="A15" s="71"/>
      <c r="B15" s="72"/>
      <c r="C15" s="70"/>
      <c r="D15" s="70"/>
      <c r="E15" s="70"/>
      <c r="F15" s="70"/>
      <c r="G15" s="70"/>
      <c r="H15" s="65">
        <f t="shared" si="0"/>
        <v>1.03</v>
      </c>
    </row>
    <row r="16" spans="1:8" ht="35.1" customHeight="1">
      <c r="A16" s="68">
        <v>23020100</v>
      </c>
      <c r="B16" s="69" t="s">
        <v>38</v>
      </c>
      <c r="C16" s="70"/>
      <c r="D16" s="70"/>
      <c r="E16" s="70"/>
      <c r="F16" s="70"/>
      <c r="G16" s="70"/>
      <c r="H16" s="65">
        <f t="shared" si="0"/>
        <v>1.03</v>
      </c>
    </row>
    <row r="17" spans="1:8" ht="35.1" customHeight="1">
      <c r="A17" s="71">
        <v>23020101</v>
      </c>
      <c r="B17" s="72" t="s">
        <v>39</v>
      </c>
      <c r="C17" s="70"/>
      <c r="D17" s="70"/>
      <c r="E17" s="70"/>
      <c r="F17" s="70"/>
      <c r="G17" s="70"/>
      <c r="H17" s="65">
        <f t="shared" si="0"/>
        <v>1.03</v>
      </c>
    </row>
    <row r="18" spans="1:8" ht="35.1" customHeight="1">
      <c r="A18" s="71">
        <v>23020102</v>
      </c>
      <c r="B18" s="72" t="s">
        <v>40</v>
      </c>
      <c r="C18" s="70"/>
      <c r="D18" s="70"/>
      <c r="E18" s="70"/>
      <c r="F18" s="70"/>
      <c r="G18" s="70"/>
      <c r="H18" s="65">
        <f t="shared" si="0"/>
        <v>1.03</v>
      </c>
    </row>
    <row r="19" spans="1:8" ht="35.1" customHeight="1">
      <c r="A19" s="71">
        <v>23020162</v>
      </c>
      <c r="B19" s="72" t="s">
        <v>172</v>
      </c>
      <c r="C19" s="70"/>
      <c r="D19" s="70"/>
      <c r="E19" s="70"/>
      <c r="F19" s="70"/>
      <c r="G19" s="70"/>
      <c r="H19" s="65">
        <f t="shared" si="0"/>
        <v>1.03</v>
      </c>
    </row>
    <row r="20" spans="1:8" ht="35.1" customHeight="1">
      <c r="A20" s="99"/>
      <c r="B20" s="100" t="s">
        <v>37</v>
      </c>
      <c r="C20" s="101"/>
      <c r="D20" s="101"/>
      <c r="E20" s="101"/>
      <c r="F20" s="101"/>
      <c r="G20" s="101">
        <v>0</v>
      </c>
      <c r="H20" s="65">
        <f t="shared" si="0"/>
        <v>0</v>
      </c>
    </row>
    <row r="21" spans="1:8" ht="35.1" customHeight="1">
      <c r="A21" s="71"/>
      <c r="B21" s="69"/>
      <c r="C21" s="70"/>
      <c r="D21" s="70"/>
      <c r="E21" s="70"/>
      <c r="F21" s="70"/>
      <c r="G21" s="70"/>
      <c r="H21" s="65">
        <f t="shared" si="0"/>
        <v>1.03</v>
      </c>
    </row>
    <row r="22" spans="1:8" ht="35.1" customHeight="1">
      <c r="A22" s="68">
        <v>23030100</v>
      </c>
      <c r="B22" s="69" t="s">
        <v>61</v>
      </c>
      <c r="C22" s="70"/>
      <c r="D22" s="70"/>
      <c r="E22" s="70"/>
      <c r="F22" s="70"/>
      <c r="G22" s="70"/>
      <c r="H22" s="65">
        <f t="shared" si="0"/>
        <v>1.03</v>
      </c>
    </row>
    <row r="23" spans="1:8" ht="35.1" customHeight="1">
      <c r="A23" s="71">
        <v>23030101</v>
      </c>
      <c r="B23" s="72" t="s">
        <v>62</v>
      </c>
      <c r="C23" s="70"/>
      <c r="D23" s="70"/>
      <c r="E23" s="70"/>
      <c r="F23" s="70"/>
      <c r="G23" s="70"/>
      <c r="H23" s="65">
        <f t="shared" si="0"/>
        <v>1.03</v>
      </c>
    </row>
    <row r="24" spans="1:8" ht="35.1" customHeight="1">
      <c r="A24" s="71">
        <v>23030102</v>
      </c>
      <c r="B24" s="72" t="s">
        <v>63</v>
      </c>
      <c r="C24" s="70"/>
      <c r="D24" s="70"/>
      <c r="E24" s="70"/>
      <c r="F24" s="70"/>
      <c r="G24" s="70"/>
      <c r="H24" s="65">
        <f t="shared" si="0"/>
        <v>1.03</v>
      </c>
    </row>
    <row r="25" spans="1:8" ht="35.1" customHeight="1">
      <c r="A25" s="71">
        <v>23020161</v>
      </c>
      <c r="B25" s="72" t="s">
        <v>183</v>
      </c>
      <c r="C25" s="70"/>
      <c r="D25" s="70"/>
      <c r="E25" s="70"/>
      <c r="F25" s="70"/>
      <c r="G25" s="70"/>
      <c r="H25" s="65">
        <f t="shared" si="0"/>
        <v>1.03</v>
      </c>
    </row>
    <row r="26" spans="1:8" ht="35.1" customHeight="1">
      <c r="A26" s="71">
        <v>23020162</v>
      </c>
      <c r="B26" s="72" t="s">
        <v>152</v>
      </c>
      <c r="C26" s="70"/>
      <c r="D26" s="70"/>
      <c r="E26" s="70"/>
      <c r="F26" s="70"/>
      <c r="G26" s="70"/>
      <c r="H26" s="65">
        <f t="shared" si="0"/>
        <v>1.03</v>
      </c>
    </row>
    <row r="27" spans="1:8" ht="35.1" customHeight="1">
      <c r="A27" s="71">
        <v>23020163</v>
      </c>
      <c r="B27" s="72" t="s">
        <v>184</v>
      </c>
      <c r="C27" s="70">
        <v>200000000</v>
      </c>
      <c r="D27" s="70">
        <f>PRODUCT(C27,1.05)</f>
        <v>210000000</v>
      </c>
      <c r="E27" s="70">
        <f>PRODUCT(D27,1.05)</f>
        <v>220500000</v>
      </c>
      <c r="F27" s="70">
        <f>SUM(C27:E27)</f>
        <v>630500000</v>
      </c>
      <c r="G27" s="70">
        <v>294000000</v>
      </c>
      <c r="H27" s="65">
        <f t="shared" si="0"/>
        <v>302820000</v>
      </c>
    </row>
    <row r="28" spans="1:8" ht="35.1" customHeight="1">
      <c r="A28" s="71">
        <v>23020164</v>
      </c>
      <c r="B28" s="72" t="s">
        <v>185</v>
      </c>
      <c r="C28" s="70"/>
      <c r="D28" s="70"/>
      <c r="E28" s="70"/>
      <c r="F28" s="70"/>
      <c r="G28" s="70"/>
      <c r="H28" s="65">
        <f t="shared" si="0"/>
        <v>1.03</v>
      </c>
    </row>
    <row r="29" spans="1:8" ht="35.1" customHeight="1">
      <c r="A29" s="71">
        <v>23020165</v>
      </c>
      <c r="B29" s="72" t="s">
        <v>186</v>
      </c>
      <c r="C29" s="70"/>
      <c r="D29" s="70"/>
      <c r="E29" s="70"/>
      <c r="F29" s="70"/>
      <c r="G29" s="70"/>
      <c r="H29" s="65">
        <f t="shared" si="0"/>
        <v>1.03</v>
      </c>
    </row>
    <row r="30" spans="1:8" ht="35.1" customHeight="1">
      <c r="A30" s="71">
        <v>23020166</v>
      </c>
      <c r="B30" s="72" t="s">
        <v>100</v>
      </c>
      <c r="C30" s="70"/>
      <c r="D30" s="70"/>
      <c r="E30" s="70"/>
      <c r="F30" s="70"/>
      <c r="G30" s="70"/>
      <c r="H30" s="65">
        <f t="shared" si="0"/>
        <v>1.03</v>
      </c>
    </row>
    <row r="31" spans="1:8" ht="35.1" customHeight="1">
      <c r="A31" s="99"/>
      <c r="B31" s="100" t="s">
        <v>37</v>
      </c>
      <c r="C31" s="101">
        <f>SUM(C23:C30)</f>
        <v>200000000</v>
      </c>
      <c r="D31" s="101">
        <f>SUM(D27:D30)</f>
        <v>210000000</v>
      </c>
      <c r="E31" s="101">
        <f>SUM(E27:E30)</f>
        <v>220500000</v>
      </c>
      <c r="F31" s="101">
        <f>SUM(F27:F30)</f>
        <v>630500000</v>
      </c>
      <c r="G31" s="101">
        <v>294000000</v>
      </c>
      <c r="H31" s="65">
        <f t="shared" si="0"/>
        <v>302820000</v>
      </c>
    </row>
    <row r="32" spans="1:8" ht="35.1" customHeight="1">
      <c r="A32" s="71"/>
      <c r="B32" s="69"/>
      <c r="C32" s="70"/>
      <c r="D32" s="70"/>
      <c r="E32" s="70"/>
      <c r="F32" s="70"/>
      <c r="G32" s="70"/>
      <c r="H32" s="65">
        <f t="shared" si="0"/>
        <v>1.03</v>
      </c>
    </row>
    <row r="33" spans="1:8" ht="35.1" customHeight="1">
      <c r="A33" s="68">
        <v>23040100</v>
      </c>
      <c r="B33" s="69" t="s">
        <v>83</v>
      </c>
      <c r="C33" s="70"/>
      <c r="D33" s="70"/>
      <c r="E33" s="70"/>
      <c r="F33" s="70"/>
      <c r="G33" s="70"/>
      <c r="H33" s="65">
        <f t="shared" si="0"/>
        <v>1.03</v>
      </c>
    </row>
    <row r="34" spans="1:8" ht="35.1" customHeight="1">
      <c r="A34" s="71">
        <v>23040101</v>
      </c>
      <c r="B34" s="72" t="s">
        <v>84</v>
      </c>
      <c r="C34" s="70"/>
      <c r="D34" s="70"/>
      <c r="E34" s="70"/>
      <c r="F34" s="70"/>
      <c r="G34" s="70">
        <v>0</v>
      </c>
      <c r="H34" s="65">
        <f t="shared" si="0"/>
        <v>0</v>
      </c>
    </row>
    <row r="35" spans="1:8" ht="35.1" customHeight="1">
      <c r="A35" s="71">
        <v>23040108</v>
      </c>
      <c r="B35" s="72" t="s">
        <v>103</v>
      </c>
      <c r="C35" s="70"/>
      <c r="D35" s="70"/>
      <c r="E35" s="70"/>
      <c r="F35" s="70"/>
      <c r="G35" s="70"/>
      <c r="H35" s="65">
        <f t="shared" si="0"/>
        <v>1.03</v>
      </c>
    </row>
    <row r="36" spans="1:8" ht="35.1" customHeight="1">
      <c r="A36" s="71">
        <v>23040109</v>
      </c>
      <c r="B36" s="72" t="s">
        <v>200</v>
      </c>
      <c r="C36" s="70"/>
      <c r="D36" s="70"/>
      <c r="E36" s="70"/>
      <c r="F36" s="70"/>
      <c r="G36" s="70"/>
      <c r="H36" s="65">
        <f t="shared" si="0"/>
        <v>1.03</v>
      </c>
    </row>
    <row r="37" spans="1:8" ht="35.1" customHeight="1">
      <c r="A37" s="99"/>
      <c r="B37" s="100" t="s">
        <v>37</v>
      </c>
      <c r="C37" s="106"/>
      <c r="D37" s="106"/>
      <c r="E37" s="106"/>
      <c r="F37" s="106"/>
      <c r="G37" s="106">
        <v>0</v>
      </c>
      <c r="H37" s="65">
        <f t="shared" si="0"/>
        <v>0</v>
      </c>
    </row>
    <row r="38" spans="1:8" ht="35.1" customHeight="1">
      <c r="A38" s="71"/>
      <c r="B38" s="69"/>
      <c r="C38" s="70"/>
      <c r="D38" s="70"/>
      <c r="E38" s="70"/>
      <c r="F38" s="70"/>
      <c r="G38" s="70"/>
      <c r="H38" s="65">
        <f t="shared" si="0"/>
        <v>1.03</v>
      </c>
    </row>
    <row r="39" spans="1:8" ht="35.1" customHeight="1">
      <c r="A39" s="68">
        <v>23050100</v>
      </c>
      <c r="B39" s="69" t="s">
        <v>89</v>
      </c>
      <c r="C39" s="70"/>
      <c r="D39" s="70"/>
      <c r="E39" s="70"/>
      <c r="F39" s="70"/>
      <c r="G39" s="70"/>
      <c r="H39" s="65">
        <f t="shared" si="0"/>
        <v>1.03</v>
      </c>
    </row>
    <row r="40" spans="1:8" ht="35.1" customHeight="1">
      <c r="A40" s="71">
        <v>23050149</v>
      </c>
      <c r="B40" s="75" t="s">
        <v>198</v>
      </c>
      <c r="C40" s="70"/>
      <c r="D40" s="70"/>
      <c r="E40" s="70"/>
      <c r="F40" s="70"/>
      <c r="G40" s="70"/>
      <c r="H40" s="65">
        <f t="shared" si="0"/>
        <v>1.03</v>
      </c>
    </row>
    <row r="41" spans="1:8" ht="35.1" customHeight="1">
      <c r="A41" s="99"/>
      <c r="B41" s="100" t="s">
        <v>37</v>
      </c>
      <c r="C41" s="106"/>
      <c r="D41" s="106"/>
      <c r="E41" s="106"/>
      <c r="F41" s="106"/>
      <c r="G41" s="106">
        <v>0</v>
      </c>
      <c r="H41" s="65">
        <f t="shared" si="0"/>
        <v>0</v>
      </c>
    </row>
    <row r="42" spans="1:8" ht="35.1" customHeight="1">
      <c r="A42" s="71"/>
      <c r="B42" s="72"/>
      <c r="C42" s="70"/>
      <c r="D42" s="70"/>
      <c r="E42" s="70"/>
      <c r="F42" s="70"/>
      <c r="G42" s="70"/>
      <c r="H42" s="65">
        <f t="shared" si="0"/>
        <v>1.03</v>
      </c>
    </row>
    <row r="43" spans="1:8" ht="35.1" customHeight="1">
      <c r="A43" s="16"/>
      <c r="B43" s="13"/>
      <c r="C43" s="15"/>
      <c r="D43" s="15"/>
      <c r="E43" s="15"/>
      <c r="F43" s="15"/>
      <c r="G43" s="15"/>
      <c r="H43" s="65">
        <f t="shared" si="0"/>
        <v>1.03</v>
      </c>
    </row>
    <row r="44" spans="1:8" ht="35.1" customHeight="1">
      <c r="A44" s="99"/>
      <c r="B44" s="100" t="s">
        <v>95</v>
      </c>
      <c r="C44" s="101">
        <f>SUM(C41,C37,C31,C20,C14)</f>
        <v>700000000</v>
      </c>
      <c r="D44" s="101">
        <f t="shared" ref="D44:F44" si="1">SUM(D41,D37,D31,D20,D14)</f>
        <v>735000000</v>
      </c>
      <c r="E44" s="101">
        <f t="shared" si="1"/>
        <v>771750000</v>
      </c>
      <c r="F44" s="101">
        <f t="shared" si="1"/>
        <v>2206750000</v>
      </c>
      <c r="G44" s="101">
        <v>448350000</v>
      </c>
      <c r="H44" s="65">
        <f t="shared" si="0"/>
        <v>461800500</v>
      </c>
    </row>
    <row r="45" spans="1:8" ht="35.1" customHeight="1" thickBot="1">
      <c r="A45" s="21"/>
      <c r="B45" s="22"/>
      <c r="C45" s="23"/>
      <c r="D45" s="23"/>
      <c r="E45" s="23"/>
      <c r="F45" s="23"/>
      <c r="G45" s="23"/>
      <c r="H45" s="65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86" orientation="landscape" useFirstPageNumber="1" verticalDpi="300" r:id="rId1"/>
  <headerFooter>
    <oddFooter>&amp;C&amp;"Arial Black,Regular"&amp;14&amp;P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I89"/>
  <sheetViews>
    <sheetView view="pageBreakPreview" topLeftCell="A7" zoomScale="60" workbookViewId="0">
      <selection activeCell="C26" sqref="C26"/>
    </sheetView>
  </sheetViews>
  <sheetFormatPr defaultColWidth="9.140625" defaultRowHeight="16.5"/>
  <cols>
    <col min="1" max="1" width="14.28515625" style="6" customWidth="1"/>
    <col min="2" max="2" width="70.7109375" style="1" customWidth="1"/>
    <col min="3" max="3" width="19.42578125" style="1" customWidth="1"/>
    <col min="4" max="4" width="20.5703125" style="1" customWidth="1"/>
    <col min="5" max="5" width="20.42578125" style="1" customWidth="1"/>
    <col min="6" max="6" width="20.5703125" style="1" customWidth="1"/>
    <col min="7" max="7" width="18.7109375" style="1" customWidth="1"/>
    <col min="8" max="8" width="9.140625" style="1"/>
    <col min="9" max="9" width="13.7109375" style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207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209</v>
      </c>
      <c r="B4" s="175"/>
      <c r="C4" s="175"/>
      <c r="D4" s="175"/>
      <c r="E4" s="175"/>
      <c r="F4" s="175"/>
      <c r="G4" s="175"/>
    </row>
    <row r="5" spans="1:9" ht="80.2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  <c r="H5" s="19"/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9"/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9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9"/>
    </row>
    <row r="9" spans="1:9" ht="35.1" customHeight="1">
      <c r="A9" s="16">
        <v>23010104</v>
      </c>
      <c r="B9" s="17" t="s">
        <v>10</v>
      </c>
      <c r="C9" s="15">
        <v>32000000</v>
      </c>
      <c r="D9" s="15">
        <f>PRODUCT(C9,1.05)</f>
        <v>33600000</v>
      </c>
      <c r="E9" s="15">
        <f>PRODUCT(D9,1.05)</f>
        <v>35280000</v>
      </c>
      <c r="F9" s="15">
        <f t="shared" ref="F9:F16" si="0">SUM(C9:E9)</f>
        <v>100880000</v>
      </c>
      <c r="G9" s="15">
        <v>26989200</v>
      </c>
      <c r="H9" s="19"/>
      <c r="I9" s="64">
        <f>PRODUCT(G9,1.03)</f>
        <v>27798876</v>
      </c>
    </row>
    <row r="10" spans="1:9" ht="35.1" customHeight="1">
      <c r="A10" s="16">
        <v>23010105</v>
      </c>
      <c r="B10" s="17" t="s">
        <v>11</v>
      </c>
      <c r="C10" s="15">
        <v>80000000</v>
      </c>
      <c r="D10" s="15">
        <f t="shared" ref="D10:E10" si="1">PRODUCT(C10,1.05)</f>
        <v>84000000</v>
      </c>
      <c r="E10" s="15">
        <f t="shared" si="1"/>
        <v>88200000</v>
      </c>
      <c r="F10" s="15">
        <f t="shared" si="0"/>
        <v>252200000</v>
      </c>
      <c r="G10" s="15">
        <v>80967600</v>
      </c>
      <c r="H10" s="19"/>
      <c r="I10" s="64">
        <f t="shared" ref="I10:I45" si="2">PRODUCT(G10,1.03)</f>
        <v>83396628</v>
      </c>
    </row>
    <row r="11" spans="1:9" ht="35.1" customHeight="1">
      <c r="A11" s="16">
        <v>23010106</v>
      </c>
      <c r="B11" s="17" t="s">
        <v>12</v>
      </c>
      <c r="C11" s="15">
        <v>50000000</v>
      </c>
      <c r="D11" s="15">
        <f t="shared" ref="D11:E11" si="3">PRODUCT(C11,1.05)</f>
        <v>52500000</v>
      </c>
      <c r="E11" s="15">
        <f t="shared" si="3"/>
        <v>55125000</v>
      </c>
      <c r="F11" s="15">
        <f t="shared" si="0"/>
        <v>157625000</v>
      </c>
      <c r="G11" s="15">
        <v>36000000</v>
      </c>
      <c r="H11" s="19"/>
      <c r="I11" s="64">
        <f t="shared" si="2"/>
        <v>37080000</v>
      </c>
    </row>
    <row r="12" spans="1:9" s="19" customFormat="1" ht="22.5" customHeight="1">
      <c r="A12" s="16">
        <v>23010108</v>
      </c>
      <c r="B12" s="17" t="s">
        <v>14</v>
      </c>
      <c r="C12" s="15">
        <v>20000000</v>
      </c>
      <c r="D12" s="15">
        <f t="shared" ref="D12:E12" si="4">PRODUCT(C12,1.05)</f>
        <v>21000000</v>
      </c>
      <c r="E12" s="15">
        <f t="shared" si="4"/>
        <v>22050000</v>
      </c>
      <c r="F12" s="15">
        <f t="shared" si="0"/>
        <v>63050000</v>
      </c>
      <c r="G12" s="15"/>
    </row>
    <row r="13" spans="1:9" ht="35.1" customHeight="1">
      <c r="A13" s="16">
        <v>23010112</v>
      </c>
      <c r="B13" s="17" t="s">
        <v>18</v>
      </c>
      <c r="C13" s="15">
        <v>15000000</v>
      </c>
      <c r="D13" s="15">
        <f t="shared" ref="D13:E13" si="5">PRODUCT(C13,1.05)</f>
        <v>15750000</v>
      </c>
      <c r="E13" s="15">
        <f t="shared" si="5"/>
        <v>16537500</v>
      </c>
      <c r="F13" s="15">
        <f t="shared" si="0"/>
        <v>47287500</v>
      </c>
      <c r="G13" s="15">
        <v>0</v>
      </c>
      <c r="H13" s="19"/>
      <c r="I13" s="64">
        <f t="shared" si="2"/>
        <v>0</v>
      </c>
    </row>
    <row r="14" spans="1:9" ht="35.1" customHeight="1">
      <c r="A14" s="16">
        <v>23010113</v>
      </c>
      <c r="B14" s="17" t="s">
        <v>19</v>
      </c>
      <c r="C14" s="15">
        <v>5000000</v>
      </c>
      <c r="D14" s="15">
        <f t="shared" ref="D14:E14" si="6">PRODUCT(C14,1.05)</f>
        <v>5250000</v>
      </c>
      <c r="E14" s="15">
        <f t="shared" si="6"/>
        <v>5512500</v>
      </c>
      <c r="F14" s="15">
        <f t="shared" si="0"/>
        <v>15762500</v>
      </c>
      <c r="G14" s="15">
        <v>53978400</v>
      </c>
      <c r="H14" s="19"/>
      <c r="I14" s="64">
        <f t="shared" si="2"/>
        <v>55597752</v>
      </c>
    </row>
    <row r="15" spans="1:9" ht="35.1" customHeight="1">
      <c r="A15" s="16">
        <v>23010114</v>
      </c>
      <c r="B15" s="17" t="s">
        <v>20</v>
      </c>
      <c r="C15" s="15">
        <v>5000000</v>
      </c>
      <c r="D15" s="15">
        <f t="shared" ref="D15:E15" si="7">PRODUCT(C15,1.05)</f>
        <v>5250000</v>
      </c>
      <c r="E15" s="15">
        <f t="shared" si="7"/>
        <v>5512500</v>
      </c>
      <c r="F15" s="15">
        <f t="shared" si="0"/>
        <v>15762500</v>
      </c>
      <c r="G15" s="15">
        <v>19789200</v>
      </c>
      <c r="H15" s="19"/>
      <c r="I15" s="64">
        <f t="shared" si="2"/>
        <v>20382876</v>
      </c>
    </row>
    <row r="16" spans="1:9" ht="35.1" customHeight="1">
      <c r="A16" s="16">
        <v>23010115</v>
      </c>
      <c r="B16" s="17" t="s">
        <v>21</v>
      </c>
      <c r="C16" s="15">
        <v>5000000</v>
      </c>
      <c r="D16" s="15">
        <f t="shared" ref="D16:E16" si="8">PRODUCT(C16,1.05)</f>
        <v>5250000</v>
      </c>
      <c r="E16" s="15">
        <f t="shared" si="8"/>
        <v>5512500</v>
      </c>
      <c r="F16" s="15">
        <f t="shared" si="0"/>
        <v>15762500</v>
      </c>
      <c r="G16" s="15">
        <v>7200000</v>
      </c>
      <c r="H16" s="19"/>
      <c r="I16" s="64">
        <f t="shared" si="2"/>
        <v>7416000</v>
      </c>
    </row>
    <row r="17" spans="1:9" ht="35.1" customHeight="1">
      <c r="A17" s="16">
        <v>23010116</v>
      </c>
      <c r="B17" s="17" t="s">
        <v>22</v>
      </c>
      <c r="C17" s="15"/>
      <c r="D17" s="15"/>
      <c r="E17" s="15"/>
      <c r="F17" s="15"/>
      <c r="G17" s="15"/>
      <c r="H17" s="19"/>
      <c r="I17" s="64">
        <f t="shared" si="2"/>
        <v>1.03</v>
      </c>
    </row>
    <row r="18" spans="1:9" s="19" customFormat="1" ht="27.75" customHeight="1">
      <c r="A18" s="16">
        <v>23010119</v>
      </c>
      <c r="B18" s="17" t="s">
        <v>25</v>
      </c>
      <c r="C18" s="15">
        <v>10000000</v>
      </c>
      <c r="D18" s="15">
        <f t="shared" ref="D18:E18" si="9">PRODUCT(C18,1.05)</f>
        <v>10500000</v>
      </c>
      <c r="E18" s="15">
        <f t="shared" si="9"/>
        <v>11025000</v>
      </c>
      <c r="F18" s="15">
        <f>SUM(C18:E18)</f>
        <v>31525000</v>
      </c>
      <c r="G18" s="15"/>
    </row>
    <row r="19" spans="1:9" ht="35.1" customHeight="1">
      <c r="A19" s="16">
        <v>23010127</v>
      </c>
      <c r="B19" s="17" t="s">
        <v>33</v>
      </c>
      <c r="C19" s="15"/>
      <c r="D19" s="15"/>
      <c r="E19" s="15"/>
      <c r="F19" s="15"/>
      <c r="G19" s="15"/>
      <c r="H19" s="19"/>
      <c r="I19" s="64">
        <f t="shared" si="2"/>
        <v>1.03</v>
      </c>
    </row>
    <row r="20" spans="1:9" ht="35.1" customHeight="1">
      <c r="A20" s="16">
        <v>23010128</v>
      </c>
      <c r="B20" s="17" t="s">
        <v>34</v>
      </c>
      <c r="C20" s="15">
        <v>15000000</v>
      </c>
      <c r="D20" s="15">
        <f t="shared" ref="D20:E20" si="10">PRODUCT(C20,1.05)</f>
        <v>15750000</v>
      </c>
      <c r="E20" s="15">
        <f t="shared" si="10"/>
        <v>16537500</v>
      </c>
      <c r="F20" s="15">
        <f>SUM(C20:E20)</f>
        <v>47287500</v>
      </c>
      <c r="G20" s="15">
        <v>53978400</v>
      </c>
      <c r="H20" s="19"/>
      <c r="I20" s="64">
        <f t="shared" si="2"/>
        <v>55597752</v>
      </c>
    </row>
    <row r="21" spans="1:9" ht="35.1" customHeight="1">
      <c r="A21" s="16">
        <v>23010129</v>
      </c>
      <c r="B21" s="17" t="s">
        <v>35</v>
      </c>
      <c r="C21" s="15"/>
      <c r="D21" s="15"/>
      <c r="E21" s="15"/>
      <c r="F21" s="15"/>
      <c r="G21" s="15"/>
      <c r="H21" s="19"/>
      <c r="I21" s="64">
        <f t="shared" si="2"/>
        <v>1.03</v>
      </c>
    </row>
    <row r="22" spans="1:9" s="11" customFormat="1" ht="35.1" customHeight="1">
      <c r="A22" s="71">
        <v>23010156</v>
      </c>
      <c r="B22" s="72" t="s">
        <v>156</v>
      </c>
      <c r="C22" s="70"/>
      <c r="D22" s="15"/>
      <c r="E22" s="15"/>
      <c r="F22" s="70"/>
      <c r="G22" s="70"/>
      <c r="H22" s="20"/>
      <c r="I22" s="64">
        <f t="shared" si="2"/>
        <v>1.03</v>
      </c>
    </row>
    <row r="23" spans="1:9" s="11" customFormat="1" ht="35.1" customHeight="1">
      <c r="A23" s="71">
        <v>23010157</v>
      </c>
      <c r="B23" s="72" t="s">
        <v>313</v>
      </c>
      <c r="C23" s="70">
        <v>12000000</v>
      </c>
      <c r="D23" s="15">
        <f t="shared" ref="D23:E23" si="11">PRODUCT(C23,1.05)</f>
        <v>12600000</v>
      </c>
      <c r="E23" s="15">
        <f t="shared" si="11"/>
        <v>13230000</v>
      </c>
      <c r="F23" s="70">
        <f>SUM(C23:E23)</f>
        <v>37830000</v>
      </c>
      <c r="G23" s="70"/>
      <c r="H23" s="20"/>
      <c r="I23" s="64"/>
    </row>
    <row r="24" spans="1:9" s="11" customFormat="1" ht="35.1" customHeight="1">
      <c r="A24" s="71">
        <v>23010158</v>
      </c>
      <c r="B24" s="72" t="s">
        <v>314</v>
      </c>
      <c r="C24" s="70">
        <v>20000000</v>
      </c>
      <c r="D24" s="15">
        <f t="shared" ref="D24:E24" si="12">PRODUCT(C24,1.05)</f>
        <v>21000000</v>
      </c>
      <c r="E24" s="15">
        <f t="shared" si="12"/>
        <v>22050000</v>
      </c>
      <c r="F24" s="70">
        <f>SUM(C24:E24)</f>
        <v>63050000</v>
      </c>
      <c r="G24" s="70"/>
      <c r="H24" s="20"/>
      <c r="I24" s="64"/>
    </row>
    <row r="25" spans="1:9" s="11" customFormat="1" ht="35.1" customHeight="1">
      <c r="A25" s="71">
        <v>23010159</v>
      </c>
      <c r="B25" s="75" t="s">
        <v>315</v>
      </c>
      <c r="C25" s="70">
        <v>1000000000</v>
      </c>
      <c r="D25" s="15">
        <f t="shared" ref="D25:E25" si="13">PRODUCT(C25,1.05)</f>
        <v>1050000000</v>
      </c>
      <c r="E25" s="15">
        <f t="shared" si="13"/>
        <v>1102500000</v>
      </c>
      <c r="F25" s="70">
        <f>SUM(C25:E25)</f>
        <v>3152500000</v>
      </c>
      <c r="G25" s="70"/>
      <c r="H25" s="20"/>
      <c r="I25" s="64"/>
    </row>
    <row r="26" spans="1:9" ht="35.1" customHeight="1">
      <c r="A26" s="99"/>
      <c r="B26" s="100" t="s">
        <v>37</v>
      </c>
      <c r="C26" s="101">
        <f>SUM(C9:C25)</f>
        <v>1269000000</v>
      </c>
      <c r="D26" s="101">
        <f>SUM(D9:D25)</f>
        <v>1332450000</v>
      </c>
      <c r="E26" s="101">
        <f>SUM(E9:E25)</f>
        <v>1399072500</v>
      </c>
      <c r="F26" s="101">
        <f>SUM(F9:F25)</f>
        <v>4000522500</v>
      </c>
      <c r="G26" s="101">
        <v>278902800</v>
      </c>
      <c r="H26" s="19"/>
      <c r="I26" s="64">
        <f t="shared" si="2"/>
        <v>287269884</v>
      </c>
    </row>
    <row r="27" spans="1:9" ht="35.1" customHeight="1">
      <c r="A27" s="71"/>
      <c r="B27" s="72"/>
      <c r="C27" s="70"/>
      <c r="D27" s="70"/>
      <c r="E27" s="70"/>
      <c r="F27" s="70"/>
      <c r="G27" s="70"/>
      <c r="H27" s="19"/>
      <c r="I27" s="64">
        <f t="shared" si="2"/>
        <v>1.03</v>
      </c>
    </row>
    <row r="28" spans="1:9" ht="35.1" customHeight="1">
      <c r="A28" s="68">
        <v>23020100</v>
      </c>
      <c r="B28" s="69" t="s">
        <v>38</v>
      </c>
      <c r="C28" s="70"/>
      <c r="D28" s="70"/>
      <c r="E28" s="70"/>
      <c r="F28" s="70"/>
      <c r="G28" s="70"/>
      <c r="H28" s="19"/>
      <c r="I28" s="64">
        <f t="shared" si="2"/>
        <v>1.03</v>
      </c>
    </row>
    <row r="29" spans="1:9" ht="35.1" customHeight="1">
      <c r="A29" s="71">
        <v>23020101</v>
      </c>
      <c r="B29" s="75" t="s">
        <v>316</v>
      </c>
      <c r="C29" s="15">
        <v>150000000</v>
      </c>
      <c r="D29" s="15">
        <f t="shared" ref="D29:E29" si="14">PRODUCT(C29,1.05)</f>
        <v>157500000</v>
      </c>
      <c r="E29" s="15">
        <f t="shared" si="14"/>
        <v>165375000</v>
      </c>
      <c r="F29" s="70">
        <f>SUM(C29:E29)</f>
        <v>472875000</v>
      </c>
      <c r="G29" s="70">
        <v>26989200</v>
      </c>
      <c r="H29" s="19"/>
      <c r="I29" s="64">
        <f t="shared" si="2"/>
        <v>27798876</v>
      </c>
    </row>
    <row r="30" spans="1:9" ht="35.1" customHeight="1">
      <c r="A30" s="71">
        <v>23020162</v>
      </c>
      <c r="B30" s="72" t="s">
        <v>172</v>
      </c>
      <c r="C30" s="70"/>
      <c r="D30" s="70"/>
      <c r="E30" s="70"/>
      <c r="F30" s="70"/>
      <c r="G30" s="70"/>
      <c r="H30" s="19"/>
      <c r="I30" s="64">
        <f t="shared" si="2"/>
        <v>1.03</v>
      </c>
    </row>
    <row r="31" spans="1:9" ht="35.1" customHeight="1">
      <c r="A31" s="99"/>
      <c r="B31" s="100" t="s">
        <v>37</v>
      </c>
      <c r="C31" s="101">
        <f>SUM(C29:C30)</f>
        <v>150000000</v>
      </c>
      <c r="D31" s="101">
        <f>SUM(D29:D30)</f>
        <v>157500000</v>
      </c>
      <c r="E31" s="101">
        <f>SUM(E29:E30)</f>
        <v>165375000</v>
      </c>
      <c r="F31" s="101">
        <f>SUM(F29:F30)</f>
        <v>472875000</v>
      </c>
      <c r="G31" s="101">
        <v>26989200</v>
      </c>
      <c r="H31" s="19"/>
      <c r="I31" s="64">
        <f t="shared" si="2"/>
        <v>27798876</v>
      </c>
    </row>
    <row r="32" spans="1:9" ht="35.1" customHeight="1">
      <c r="A32" s="68">
        <v>23030100</v>
      </c>
      <c r="B32" s="69" t="s">
        <v>61</v>
      </c>
      <c r="C32" s="70"/>
      <c r="D32" s="70"/>
      <c r="E32" s="70"/>
      <c r="F32" s="70"/>
      <c r="G32" s="70"/>
      <c r="H32" s="19"/>
      <c r="I32" s="64">
        <f t="shared" si="2"/>
        <v>1.03</v>
      </c>
    </row>
    <row r="33" spans="1:9" ht="35.1" customHeight="1">
      <c r="A33" s="71">
        <v>23020165</v>
      </c>
      <c r="B33" s="72" t="s">
        <v>186</v>
      </c>
      <c r="C33" s="70"/>
      <c r="D33" s="70"/>
      <c r="E33" s="70"/>
      <c r="F33" s="70"/>
      <c r="G33" s="70"/>
      <c r="H33" s="19"/>
      <c r="I33" s="64">
        <f t="shared" si="2"/>
        <v>1.03</v>
      </c>
    </row>
    <row r="34" spans="1:9" ht="35.1" customHeight="1">
      <c r="A34" s="99"/>
      <c r="B34" s="100" t="s">
        <v>37</v>
      </c>
      <c r="C34" s="101"/>
      <c r="D34" s="101"/>
      <c r="E34" s="101"/>
      <c r="F34" s="101"/>
      <c r="G34" s="101"/>
      <c r="H34" s="19"/>
      <c r="I34" s="64">
        <f t="shared" si="2"/>
        <v>1.03</v>
      </c>
    </row>
    <row r="35" spans="1:9" ht="35.1" customHeight="1">
      <c r="A35" s="71"/>
      <c r="B35" s="69"/>
      <c r="C35" s="70"/>
      <c r="D35" s="70"/>
      <c r="E35" s="70"/>
      <c r="F35" s="70"/>
      <c r="G35" s="70"/>
      <c r="H35" s="19"/>
      <c r="I35" s="64">
        <f t="shared" si="2"/>
        <v>1.03</v>
      </c>
    </row>
    <row r="36" spans="1:9" ht="35.1" customHeight="1">
      <c r="A36" s="68">
        <v>23050100</v>
      </c>
      <c r="B36" s="69" t="s">
        <v>89</v>
      </c>
      <c r="C36" s="70"/>
      <c r="D36" s="70"/>
      <c r="E36" s="70"/>
      <c r="F36" s="70"/>
      <c r="G36" s="70"/>
      <c r="H36" s="19"/>
      <c r="I36" s="64">
        <f t="shared" si="2"/>
        <v>1.03</v>
      </c>
    </row>
    <row r="37" spans="1:9" ht="35.1" customHeight="1">
      <c r="A37" s="71">
        <v>23050101</v>
      </c>
      <c r="B37" s="72" t="s">
        <v>90</v>
      </c>
      <c r="C37" s="70"/>
      <c r="D37" s="70"/>
      <c r="E37" s="70"/>
      <c r="F37" s="70"/>
      <c r="G37" s="70"/>
      <c r="H37" s="19"/>
      <c r="I37" s="64">
        <f t="shared" si="2"/>
        <v>1.03</v>
      </c>
    </row>
    <row r="38" spans="1:9" ht="35.1" customHeight="1">
      <c r="A38" s="71">
        <v>23050149</v>
      </c>
      <c r="B38" s="75" t="s">
        <v>198</v>
      </c>
      <c r="C38" s="70"/>
      <c r="D38" s="70"/>
      <c r="E38" s="70"/>
      <c r="F38" s="70"/>
      <c r="G38" s="70"/>
      <c r="H38" s="19"/>
      <c r="I38" s="64">
        <f t="shared" si="2"/>
        <v>1.03</v>
      </c>
    </row>
    <row r="39" spans="1:9" ht="35.1" customHeight="1">
      <c r="A39" s="71">
        <v>23050150</v>
      </c>
      <c r="B39" s="75" t="s">
        <v>317</v>
      </c>
      <c r="C39" s="70">
        <v>100000000</v>
      </c>
      <c r="D39" s="15">
        <f t="shared" ref="D39:E39" si="15">PRODUCT(C39,1.05)</f>
        <v>105000000</v>
      </c>
      <c r="E39" s="15">
        <f t="shared" si="15"/>
        <v>110250000</v>
      </c>
      <c r="F39" s="70">
        <f>SUM(C39:E39)</f>
        <v>315250000</v>
      </c>
      <c r="G39" s="70"/>
      <c r="H39" s="19"/>
      <c r="I39" s="64"/>
    </row>
    <row r="40" spans="1:9" ht="35.1" customHeight="1">
      <c r="A40" s="71">
        <v>23050151</v>
      </c>
      <c r="B40" s="75" t="s">
        <v>318</v>
      </c>
      <c r="C40" s="70">
        <v>180000000</v>
      </c>
      <c r="D40" s="15">
        <f t="shared" ref="D40:E40" si="16">PRODUCT(C40,1.05)</f>
        <v>189000000</v>
      </c>
      <c r="E40" s="15">
        <f t="shared" si="16"/>
        <v>198450000</v>
      </c>
      <c r="F40" s="70">
        <f>SUM(C40:E40)</f>
        <v>567450000</v>
      </c>
      <c r="G40" s="70"/>
      <c r="H40" s="19"/>
      <c r="I40" s="64"/>
    </row>
    <row r="41" spans="1:9" ht="35.1" customHeight="1">
      <c r="A41" s="71">
        <v>23050152</v>
      </c>
      <c r="B41" s="75" t="s">
        <v>319</v>
      </c>
      <c r="C41" s="70">
        <v>90000000</v>
      </c>
      <c r="D41" s="15">
        <f t="shared" ref="D41:E41" si="17">PRODUCT(C41,1.05)</f>
        <v>94500000</v>
      </c>
      <c r="E41" s="15">
        <f t="shared" si="17"/>
        <v>99225000</v>
      </c>
      <c r="F41" s="70">
        <f>SUM(C41:E41)</f>
        <v>283725000</v>
      </c>
      <c r="G41" s="70"/>
      <c r="H41" s="19"/>
      <c r="I41" s="64"/>
    </row>
    <row r="42" spans="1:9" ht="35.1" customHeight="1">
      <c r="A42" s="99"/>
      <c r="B42" s="100" t="s">
        <v>37</v>
      </c>
      <c r="C42" s="101">
        <f>SUM(C37:C41)</f>
        <v>370000000</v>
      </c>
      <c r="D42" s="101">
        <f>SUM(D39:D41)</f>
        <v>388500000</v>
      </c>
      <c r="E42" s="101">
        <f>SUM(E39:E41)</f>
        <v>407925000</v>
      </c>
      <c r="F42" s="101">
        <f>SUM(F39:F41)</f>
        <v>1166425000</v>
      </c>
      <c r="G42" s="101"/>
      <c r="H42" s="19"/>
      <c r="I42" s="64">
        <f t="shared" si="2"/>
        <v>1.03</v>
      </c>
    </row>
    <row r="43" spans="1:9" ht="35.1" customHeight="1">
      <c r="A43" s="71"/>
      <c r="B43" s="72"/>
      <c r="C43" s="70"/>
      <c r="D43" s="70"/>
      <c r="E43" s="70"/>
      <c r="F43" s="70"/>
      <c r="G43" s="70"/>
      <c r="H43" s="19"/>
      <c r="I43" s="64">
        <f t="shared" si="2"/>
        <v>1.03</v>
      </c>
    </row>
    <row r="44" spans="1:9" ht="35.1" customHeight="1">
      <c r="A44" s="71"/>
      <c r="B44" s="69"/>
      <c r="C44" s="70"/>
      <c r="D44" s="70"/>
      <c r="E44" s="70"/>
      <c r="F44" s="70"/>
      <c r="G44" s="70"/>
      <c r="H44" s="19"/>
      <c r="I44" s="64">
        <f t="shared" si="2"/>
        <v>1.03</v>
      </c>
    </row>
    <row r="45" spans="1:9" ht="35.1" customHeight="1">
      <c r="A45" s="99"/>
      <c r="B45" s="100" t="s">
        <v>95</v>
      </c>
      <c r="C45" s="101">
        <f>SUM(C42,C34,C31,C26)</f>
        <v>1789000000</v>
      </c>
      <c r="D45" s="101">
        <f>SUM(D42,D34,D31,D26)</f>
        <v>1878450000</v>
      </c>
      <c r="E45" s="101">
        <f>SUM(E42,E34,E31,E26)</f>
        <v>1972372500</v>
      </c>
      <c r="F45" s="101">
        <f>SUM(F42,F34,F31,F26)</f>
        <v>5639822500</v>
      </c>
      <c r="G45" s="101">
        <v>305892000</v>
      </c>
      <c r="H45" s="19"/>
      <c r="I45" s="64">
        <f t="shared" si="2"/>
        <v>315068760</v>
      </c>
    </row>
    <row r="46" spans="1:9" ht="35.1" customHeight="1" thickBot="1">
      <c r="A46" s="76"/>
      <c r="B46" s="77"/>
      <c r="C46" s="78"/>
      <c r="D46" s="78"/>
      <c r="E46" s="78"/>
      <c r="F46" s="78"/>
      <c r="G46" s="78"/>
      <c r="H46" s="19"/>
    </row>
    <row r="47" spans="1:9">
      <c r="A47" s="79"/>
      <c r="B47" s="11"/>
      <c r="C47" s="11"/>
      <c r="D47" s="11"/>
      <c r="E47" s="11"/>
      <c r="F47" s="11"/>
      <c r="G47" s="11"/>
    </row>
    <row r="48" spans="1:9">
      <c r="A48" s="79"/>
      <c r="B48" s="11"/>
      <c r="C48" s="11"/>
      <c r="D48" s="11"/>
      <c r="E48" s="11"/>
      <c r="F48" s="11"/>
      <c r="G48" s="11"/>
    </row>
    <row r="49" spans="1:7">
      <c r="A49" s="79"/>
      <c r="B49" s="11"/>
      <c r="C49" s="11"/>
      <c r="D49" s="11"/>
      <c r="E49" s="11"/>
      <c r="F49" s="11"/>
      <c r="G49" s="11"/>
    </row>
    <row r="50" spans="1:7">
      <c r="A50" s="79"/>
      <c r="B50" s="11"/>
      <c r="C50" s="11"/>
      <c r="D50" s="11"/>
      <c r="E50" s="11"/>
      <c r="F50" s="11"/>
      <c r="G50" s="11"/>
    </row>
    <row r="51" spans="1:7">
      <c r="A51" s="79"/>
      <c r="B51" s="11"/>
      <c r="C51" s="11"/>
      <c r="D51" s="11"/>
      <c r="E51" s="11"/>
      <c r="F51" s="11"/>
      <c r="G51" s="11"/>
    </row>
    <row r="52" spans="1:7">
      <c r="A52" s="79"/>
      <c r="B52" s="11"/>
      <c r="C52" s="11"/>
      <c r="D52" s="11"/>
      <c r="E52" s="11"/>
      <c r="F52" s="11"/>
      <c r="G52" s="11"/>
    </row>
    <row r="53" spans="1:7">
      <c r="A53" s="79"/>
      <c r="B53" s="11"/>
      <c r="C53" s="11"/>
      <c r="D53" s="11"/>
      <c r="E53" s="11"/>
      <c r="F53" s="11"/>
      <c r="G53" s="11"/>
    </row>
    <row r="54" spans="1:7">
      <c r="A54" s="79"/>
      <c r="B54" s="11"/>
      <c r="C54" s="11"/>
      <c r="D54" s="11"/>
      <c r="E54" s="11"/>
      <c r="F54" s="11"/>
      <c r="G54" s="11"/>
    </row>
    <row r="55" spans="1:7">
      <c r="A55" s="79"/>
      <c r="B55" s="11"/>
      <c r="C55" s="11"/>
      <c r="D55" s="11"/>
      <c r="E55" s="11"/>
      <c r="F55" s="11"/>
      <c r="G55" s="11"/>
    </row>
    <row r="56" spans="1:7">
      <c r="A56" s="79"/>
      <c r="B56" s="11"/>
      <c r="C56" s="11"/>
      <c r="D56" s="11"/>
      <c r="E56" s="11"/>
      <c r="F56" s="11"/>
      <c r="G56" s="11"/>
    </row>
    <row r="57" spans="1:7">
      <c r="A57" s="79"/>
      <c r="B57" s="11"/>
      <c r="C57" s="11"/>
      <c r="D57" s="11"/>
      <c r="E57" s="11"/>
      <c r="F57" s="11"/>
      <c r="G57" s="11"/>
    </row>
    <row r="58" spans="1:7">
      <c r="A58" s="79"/>
      <c r="B58" s="11"/>
      <c r="C58" s="11"/>
      <c r="D58" s="11"/>
      <c r="E58" s="11"/>
      <c r="F58" s="11"/>
      <c r="G58" s="11"/>
    </row>
    <row r="59" spans="1:7">
      <c r="A59" s="79"/>
      <c r="B59" s="11"/>
      <c r="C59" s="11"/>
      <c r="D59" s="11"/>
      <c r="E59" s="11"/>
      <c r="F59" s="11"/>
      <c r="G59" s="11"/>
    </row>
    <row r="60" spans="1:7">
      <c r="A60" s="11"/>
      <c r="B60" s="11"/>
      <c r="C60" s="11"/>
      <c r="D60" s="11"/>
      <c r="E60" s="11"/>
      <c r="F60" s="11"/>
      <c r="G60" s="11"/>
    </row>
    <row r="61" spans="1:7">
      <c r="A61" s="11"/>
      <c r="B61" s="11"/>
      <c r="C61" s="11"/>
      <c r="D61" s="11"/>
      <c r="E61" s="11"/>
      <c r="F61" s="11"/>
      <c r="G61" s="11"/>
    </row>
    <row r="62" spans="1:7">
      <c r="A62" s="11"/>
      <c r="B62" s="11"/>
      <c r="C62" s="11"/>
      <c r="D62" s="11"/>
      <c r="E62" s="11"/>
      <c r="F62" s="11"/>
      <c r="G62" s="11"/>
    </row>
    <row r="63" spans="1:7">
      <c r="A63" s="11"/>
      <c r="B63" s="11"/>
      <c r="C63" s="11"/>
      <c r="D63" s="11"/>
      <c r="E63" s="11"/>
      <c r="F63" s="11"/>
      <c r="G63" s="11"/>
    </row>
    <row r="64" spans="1:7">
      <c r="A64" s="11"/>
      <c r="B64" s="11"/>
      <c r="C64" s="11"/>
      <c r="D64" s="11"/>
      <c r="E64" s="11"/>
      <c r="F64" s="11"/>
      <c r="G64" s="11"/>
    </row>
    <row r="65" spans="1:7">
      <c r="A65" s="11"/>
      <c r="B65" s="11"/>
      <c r="C65" s="11"/>
      <c r="D65" s="11"/>
      <c r="E65" s="11"/>
      <c r="F65" s="11"/>
      <c r="G65" s="11"/>
    </row>
    <row r="66" spans="1:7">
      <c r="A66" s="11"/>
      <c r="B66" s="11"/>
      <c r="C66" s="11"/>
      <c r="D66" s="11"/>
      <c r="E66" s="11"/>
      <c r="F66" s="11"/>
      <c r="G66" s="11"/>
    </row>
    <row r="67" spans="1:7">
      <c r="A67" s="11"/>
      <c r="B67" s="11"/>
      <c r="C67" s="11"/>
      <c r="D67" s="11"/>
      <c r="E67" s="11"/>
      <c r="F67" s="11"/>
      <c r="G67" s="11"/>
    </row>
    <row r="68" spans="1:7">
      <c r="A68" s="11"/>
      <c r="B68" s="11"/>
      <c r="C68" s="11"/>
      <c r="D68" s="11"/>
      <c r="E68" s="11"/>
      <c r="F68" s="11"/>
      <c r="G68" s="11"/>
    </row>
    <row r="69" spans="1:7">
      <c r="A69" s="11"/>
      <c r="B69" s="11"/>
      <c r="C69" s="11"/>
      <c r="D69" s="11"/>
      <c r="E69" s="11"/>
      <c r="F69" s="11"/>
      <c r="G69" s="11"/>
    </row>
    <row r="70" spans="1:7">
      <c r="A70" s="1"/>
    </row>
    <row r="71" spans="1:7">
      <c r="A71" s="1"/>
    </row>
    <row r="72" spans="1:7">
      <c r="A72" s="1"/>
    </row>
    <row r="73" spans="1:7">
      <c r="A73" s="1"/>
    </row>
    <row r="74" spans="1:7">
      <c r="A74" s="1"/>
    </row>
    <row r="75" spans="1:7">
      <c r="A75" s="1"/>
    </row>
    <row r="76" spans="1:7">
      <c r="A76" s="1"/>
    </row>
    <row r="77" spans="1:7">
      <c r="A77" s="1"/>
    </row>
    <row r="78" spans="1:7">
      <c r="A78" s="1"/>
    </row>
    <row r="79" spans="1:7">
      <c r="A79" s="1"/>
    </row>
    <row r="80" spans="1:7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88" orientation="landscape" useFirstPageNumber="1" verticalDpi="300" r:id="rId1"/>
  <headerFooter>
    <oddFooter>&amp;C&amp;"Arial Black,Regular"&amp;18&amp;P</oddFooter>
  </headerFooter>
  <rowBreaks count="1" manualBreakCount="1">
    <brk id="27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I117"/>
  <sheetViews>
    <sheetView view="pageBreakPreview" topLeftCell="A31" zoomScale="60" workbookViewId="0">
      <selection activeCell="C80" sqref="C80"/>
    </sheetView>
  </sheetViews>
  <sheetFormatPr defaultColWidth="9.140625" defaultRowHeight="16.5"/>
  <cols>
    <col min="1" max="1" width="14.28515625" style="6" customWidth="1"/>
    <col min="2" max="2" width="96.5703125" style="1" customWidth="1"/>
    <col min="3" max="3" width="20.5703125" style="1" customWidth="1"/>
    <col min="4" max="4" width="20.140625" style="1" customWidth="1"/>
    <col min="5" max="5" width="20.85546875" style="1" customWidth="1"/>
    <col min="6" max="6" width="22.140625" style="1" customWidth="1"/>
    <col min="7" max="7" width="20.5703125" style="1" customWidth="1"/>
    <col min="8" max="8" width="9.140625" style="1"/>
    <col min="9" max="9" width="27.140625" style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252</v>
      </c>
      <c r="B3" s="174"/>
      <c r="C3" s="174"/>
      <c r="D3" s="174"/>
      <c r="E3" s="174"/>
      <c r="F3" s="174"/>
      <c r="G3" s="174"/>
    </row>
    <row r="4" spans="1:9" ht="22.5" customHeight="1" thickBot="1">
      <c r="A4" s="183" t="s">
        <v>99</v>
      </c>
      <c r="B4" s="183"/>
      <c r="C4" s="183"/>
      <c r="D4" s="183"/>
      <c r="E4" s="183"/>
      <c r="F4" s="183"/>
      <c r="G4" s="183"/>
    </row>
    <row r="5" spans="1:9" ht="78" customHeight="1">
      <c r="A5" s="49" t="s">
        <v>3</v>
      </c>
      <c r="B5" s="50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23010105</v>
      </c>
      <c r="B8" s="17" t="s">
        <v>11</v>
      </c>
      <c r="C8" s="15">
        <v>65000000</v>
      </c>
      <c r="D8" s="15">
        <f>PRODUCT(C8,1.05)</f>
        <v>68250000</v>
      </c>
      <c r="E8" s="15">
        <f>PRODUCT(D8,1.05)</f>
        <v>71662500</v>
      </c>
      <c r="F8" s="15">
        <f>SUM(C8:E8)</f>
        <v>204912500</v>
      </c>
      <c r="G8" s="15">
        <v>46080000</v>
      </c>
      <c r="I8" s="64">
        <f>PRODUCT(G8,1.03)</f>
        <v>47462400</v>
      </c>
    </row>
    <row r="9" spans="1:9" ht="35.1" customHeight="1">
      <c r="A9" s="16">
        <v>23010106</v>
      </c>
      <c r="B9" s="17" t="s">
        <v>266</v>
      </c>
      <c r="C9" s="15">
        <v>25000000</v>
      </c>
      <c r="D9" s="15">
        <f t="shared" ref="D9:E9" si="0">PRODUCT(C9,1.05)</f>
        <v>26250000</v>
      </c>
      <c r="E9" s="15">
        <f t="shared" si="0"/>
        <v>27562500</v>
      </c>
      <c r="F9" s="15">
        <f>SUM(C9:E9)</f>
        <v>78812500</v>
      </c>
      <c r="G9" s="15">
        <v>28800000</v>
      </c>
      <c r="I9" s="64">
        <f t="shared" ref="I9:I62" si="1">PRODUCT(G9,1.03)</f>
        <v>29664000</v>
      </c>
    </row>
    <row r="10" spans="1:9" ht="35.1" customHeight="1">
      <c r="A10" s="16">
        <v>23010107</v>
      </c>
      <c r="B10" s="17" t="s">
        <v>13</v>
      </c>
      <c r="C10" s="15"/>
      <c r="D10" s="15"/>
      <c r="E10" s="15"/>
      <c r="F10" s="15"/>
      <c r="G10" s="15">
        <v>53280000</v>
      </c>
      <c r="I10" s="64">
        <f t="shared" si="1"/>
        <v>54878400</v>
      </c>
    </row>
    <row r="11" spans="1:9" s="11" customFormat="1" ht="35.1" customHeight="1">
      <c r="A11" s="16">
        <v>23010113</v>
      </c>
      <c r="B11" s="17" t="s">
        <v>19</v>
      </c>
      <c r="C11" s="15">
        <v>2000000</v>
      </c>
      <c r="D11" s="15">
        <f t="shared" ref="D11:E11" si="2">PRODUCT(C11,1.05)</f>
        <v>2100000</v>
      </c>
      <c r="E11" s="15">
        <f t="shared" si="2"/>
        <v>2205000</v>
      </c>
      <c r="F11" s="15">
        <f t="shared" ref="F11:F18" si="3">SUM(C11:E11)</f>
        <v>6305000</v>
      </c>
      <c r="G11" s="15">
        <v>2952000</v>
      </c>
      <c r="I11" s="64">
        <f t="shared" si="1"/>
        <v>3040560</v>
      </c>
    </row>
    <row r="12" spans="1:9" s="11" customFormat="1" ht="35.1" customHeight="1">
      <c r="A12" s="16">
        <v>23010114</v>
      </c>
      <c r="B12" s="17" t="s">
        <v>20</v>
      </c>
      <c r="C12" s="15">
        <v>2000000</v>
      </c>
      <c r="D12" s="15">
        <f t="shared" ref="D12:E12" si="4">PRODUCT(C12,1.05)</f>
        <v>2100000</v>
      </c>
      <c r="E12" s="15">
        <f t="shared" si="4"/>
        <v>2205000</v>
      </c>
      <c r="F12" s="15">
        <f t="shared" si="3"/>
        <v>6305000</v>
      </c>
      <c r="G12" s="15">
        <v>1080000</v>
      </c>
      <c r="I12" s="64">
        <f t="shared" si="1"/>
        <v>1112400</v>
      </c>
    </row>
    <row r="13" spans="1:9" s="11" customFormat="1" ht="35.1" customHeight="1">
      <c r="A13" s="16">
        <v>23010115</v>
      </c>
      <c r="B13" s="17" t="s">
        <v>21</v>
      </c>
      <c r="C13" s="15">
        <v>0</v>
      </c>
      <c r="D13" s="15">
        <f t="shared" ref="D13:E13" si="5">PRODUCT(C13,1.05)</f>
        <v>0</v>
      </c>
      <c r="E13" s="15">
        <f t="shared" si="5"/>
        <v>0</v>
      </c>
      <c r="F13" s="15">
        <f t="shared" si="3"/>
        <v>0</v>
      </c>
      <c r="G13" s="15">
        <v>0</v>
      </c>
      <c r="I13" s="64">
        <f t="shared" si="1"/>
        <v>0</v>
      </c>
    </row>
    <row r="14" spans="1:9" ht="35.1" customHeight="1">
      <c r="A14" s="16">
        <v>23010126</v>
      </c>
      <c r="B14" s="17" t="s">
        <v>32</v>
      </c>
      <c r="C14" s="15">
        <v>0</v>
      </c>
      <c r="D14" s="15">
        <f t="shared" ref="D14:E14" si="6">PRODUCT(C14,1.05)</f>
        <v>0</v>
      </c>
      <c r="E14" s="15">
        <f t="shared" si="6"/>
        <v>0</v>
      </c>
      <c r="F14" s="15">
        <f t="shared" si="3"/>
        <v>0</v>
      </c>
      <c r="G14" s="15">
        <v>0</v>
      </c>
      <c r="I14" s="64">
        <f t="shared" si="1"/>
        <v>0</v>
      </c>
    </row>
    <row r="15" spans="1:9" ht="35.1" customHeight="1">
      <c r="A15" s="16">
        <v>23010127</v>
      </c>
      <c r="B15" s="17" t="s">
        <v>33</v>
      </c>
      <c r="C15" s="15">
        <v>600000000</v>
      </c>
      <c r="D15" s="15">
        <f t="shared" ref="D15:E15" si="7">PRODUCT(C15,1.05)</f>
        <v>630000000</v>
      </c>
      <c r="E15" s="15">
        <f t="shared" si="7"/>
        <v>661500000</v>
      </c>
      <c r="F15" s="15">
        <f t="shared" si="3"/>
        <v>1891500000</v>
      </c>
      <c r="G15" s="15">
        <v>300320000</v>
      </c>
      <c r="I15" s="64">
        <f t="shared" si="1"/>
        <v>309329600</v>
      </c>
    </row>
    <row r="16" spans="1:9" ht="35.1" customHeight="1">
      <c r="A16" s="71">
        <v>23010142</v>
      </c>
      <c r="B16" s="72" t="s">
        <v>160</v>
      </c>
      <c r="C16" s="15">
        <v>500000000</v>
      </c>
      <c r="D16" s="15">
        <f t="shared" ref="D16:E16" si="8">PRODUCT(C16,1.05)</f>
        <v>525000000</v>
      </c>
      <c r="E16" s="15">
        <f t="shared" si="8"/>
        <v>551250000</v>
      </c>
      <c r="F16" s="70">
        <f t="shared" si="3"/>
        <v>1576250000</v>
      </c>
      <c r="G16" s="70">
        <v>282480000</v>
      </c>
      <c r="I16" s="64">
        <f t="shared" si="1"/>
        <v>290954400</v>
      </c>
    </row>
    <row r="17" spans="1:9" ht="35.1" customHeight="1">
      <c r="A17" s="71">
        <v>23010143</v>
      </c>
      <c r="B17" s="72" t="s">
        <v>161</v>
      </c>
      <c r="C17" s="15">
        <v>120000000</v>
      </c>
      <c r="D17" s="15">
        <f t="shared" ref="D17:E17" si="9">PRODUCT(C17,1.05)</f>
        <v>126000000</v>
      </c>
      <c r="E17" s="15">
        <f t="shared" si="9"/>
        <v>132300000</v>
      </c>
      <c r="F17" s="70">
        <f t="shared" si="3"/>
        <v>378300000</v>
      </c>
      <c r="G17" s="70">
        <v>151360000</v>
      </c>
      <c r="I17" s="64">
        <f t="shared" si="1"/>
        <v>155900800</v>
      </c>
    </row>
    <row r="18" spans="1:9" ht="35.1" customHeight="1">
      <c r="A18" s="71">
        <v>23010144</v>
      </c>
      <c r="B18" s="72" t="s">
        <v>162</v>
      </c>
      <c r="C18" s="15">
        <v>350000000</v>
      </c>
      <c r="D18" s="15">
        <f t="shared" ref="D18:E18" si="10">PRODUCT(C18,1.05)</f>
        <v>367500000</v>
      </c>
      <c r="E18" s="15">
        <f t="shared" si="10"/>
        <v>385875000</v>
      </c>
      <c r="F18" s="70">
        <f t="shared" si="3"/>
        <v>1103375000</v>
      </c>
      <c r="G18" s="70">
        <v>302400000</v>
      </c>
      <c r="I18" s="64">
        <f t="shared" si="1"/>
        <v>311472000</v>
      </c>
    </row>
    <row r="19" spans="1:9" ht="35.1" customHeight="1">
      <c r="A19" s="71">
        <v>23010156</v>
      </c>
      <c r="B19" s="72" t="s">
        <v>156</v>
      </c>
      <c r="C19" s="70"/>
      <c r="D19" s="70"/>
      <c r="E19" s="70"/>
      <c r="F19" s="70"/>
      <c r="G19" s="70"/>
      <c r="I19" s="64">
        <f t="shared" si="1"/>
        <v>1.03</v>
      </c>
    </row>
    <row r="20" spans="1:9" ht="35.1" customHeight="1">
      <c r="A20" s="102"/>
      <c r="B20" s="103" t="s">
        <v>37</v>
      </c>
      <c r="C20" s="104">
        <f>SUM(C8:C19)</f>
        <v>1664000000</v>
      </c>
      <c r="D20" s="104">
        <f>SUM(D8:D19)</f>
        <v>1747200000</v>
      </c>
      <c r="E20" s="104">
        <f>SUM(E8:E19)</f>
        <v>1834560000</v>
      </c>
      <c r="F20" s="104">
        <f>SUM(F8:F19)</f>
        <v>5245760000</v>
      </c>
      <c r="G20" s="104">
        <v>1168752000</v>
      </c>
      <c r="I20" s="64">
        <f t="shared" si="1"/>
        <v>1203814560</v>
      </c>
    </row>
    <row r="21" spans="1:9" ht="35.1" customHeight="1">
      <c r="A21" s="71"/>
      <c r="B21" s="72"/>
      <c r="C21" s="70"/>
      <c r="D21" s="70"/>
      <c r="E21" s="70"/>
      <c r="F21" s="70"/>
      <c r="G21" s="70"/>
      <c r="I21" s="64">
        <f t="shared" si="1"/>
        <v>1.03</v>
      </c>
    </row>
    <row r="22" spans="1:9" ht="35.1" customHeight="1">
      <c r="A22" s="68">
        <v>23020100</v>
      </c>
      <c r="B22" s="69" t="s">
        <v>38</v>
      </c>
      <c r="C22" s="70"/>
      <c r="D22" s="70"/>
      <c r="E22" s="70"/>
      <c r="F22" s="70"/>
      <c r="G22" s="70"/>
      <c r="I22" s="64">
        <f t="shared" si="1"/>
        <v>1.03</v>
      </c>
    </row>
    <row r="23" spans="1:9" ht="35.1" customHeight="1">
      <c r="A23" s="71">
        <v>23020101</v>
      </c>
      <c r="B23" s="72" t="s">
        <v>39</v>
      </c>
      <c r="C23" s="15">
        <v>65000000</v>
      </c>
      <c r="D23" s="15">
        <f t="shared" ref="D23:E23" si="11">PRODUCT(C23,1.05)</f>
        <v>68250000</v>
      </c>
      <c r="E23" s="15">
        <f t="shared" si="11"/>
        <v>71662500</v>
      </c>
      <c r="F23" s="70">
        <f t="shared" ref="F23:F28" si="12">SUM(C23:E23)</f>
        <v>204912500</v>
      </c>
      <c r="G23" s="70">
        <v>57600000</v>
      </c>
      <c r="I23" s="64">
        <f t="shared" si="1"/>
        <v>59328000</v>
      </c>
    </row>
    <row r="24" spans="1:9" ht="35.1" customHeight="1">
      <c r="A24" s="16">
        <v>23020105</v>
      </c>
      <c r="B24" s="17" t="s">
        <v>43</v>
      </c>
      <c r="C24" s="15">
        <v>210000000</v>
      </c>
      <c r="D24" s="15">
        <f t="shared" ref="D24:E24" si="13">PRODUCT(C24,1.05)</f>
        <v>220500000</v>
      </c>
      <c r="E24" s="15">
        <f t="shared" si="13"/>
        <v>231525000</v>
      </c>
      <c r="F24" s="15">
        <f t="shared" si="12"/>
        <v>662025000</v>
      </c>
      <c r="G24" s="15">
        <v>166200000</v>
      </c>
      <c r="I24" s="64">
        <f t="shared" si="1"/>
        <v>171186000</v>
      </c>
    </row>
    <row r="25" spans="1:9" ht="35.1" customHeight="1">
      <c r="A25" s="71">
        <v>23020113</v>
      </c>
      <c r="B25" s="72" t="s">
        <v>320</v>
      </c>
      <c r="C25" s="15">
        <v>60000000</v>
      </c>
      <c r="D25" s="15">
        <f t="shared" ref="D25:E25" si="14">PRODUCT(C25,1.05)</f>
        <v>63000000</v>
      </c>
      <c r="E25" s="15">
        <f t="shared" si="14"/>
        <v>66150000</v>
      </c>
      <c r="F25" s="70">
        <f t="shared" si="12"/>
        <v>189150000</v>
      </c>
      <c r="G25" s="70">
        <v>416000000</v>
      </c>
      <c r="I25" s="64">
        <f t="shared" si="1"/>
        <v>428480000</v>
      </c>
    </row>
    <row r="26" spans="1:9" ht="35.1" customHeight="1">
      <c r="A26" s="71">
        <v>23020114</v>
      </c>
      <c r="B26" s="72" t="s">
        <v>50</v>
      </c>
      <c r="C26" s="15">
        <v>0</v>
      </c>
      <c r="D26" s="15">
        <f t="shared" ref="D26:E26" si="15">PRODUCT(C26,1.05)</f>
        <v>0</v>
      </c>
      <c r="E26" s="15">
        <f t="shared" si="15"/>
        <v>0</v>
      </c>
      <c r="F26" s="70">
        <f t="shared" si="12"/>
        <v>0</v>
      </c>
      <c r="G26" s="73">
        <v>0</v>
      </c>
      <c r="I26" s="64">
        <f t="shared" si="1"/>
        <v>0</v>
      </c>
    </row>
    <row r="27" spans="1:9" ht="35.1" customHeight="1">
      <c r="A27" s="71">
        <v>23020128</v>
      </c>
      <c r="B27" s="72" t="s">
        <v>147</v>
      </c>
      <c r="C27" s="15">
        <v>70000000</v>
      </c>
      <c r="D27" s="15">
        <f t="shared" ref="D27:E27" si="16">PRODUCT(C27,1.05)</f>
        <v>73500000</v>
      </c>
      <c r="E27" s="15">
        <f t="shared" si="16"/>
        <v>77175000</v>
      </c>
      <c r="F27" s="15">
        <f t="shared" si="12"/>
        <v>220675000</v>
      </c>
      <c r="G27" s="70">
        <v>288000000</v>
      </c>
      <c r="I27" s="64">
        <f t="shared" si="1"/>
        <v>296640000</v>
      </c>
    </row>
    <row r="28" spans="1:9" ht="35.1" customHeight="1">
      <c r="A28" s="71">
        <v>23020129</v>
      </c>
      <c r="B28" s="72" t="s">
        <v>165</v>
      </c>
      <c r="C28" s="15">
        <v>300000000</v>
      </c>
      <c r="D28" s="15">
        <f t="shared" ref="D28:E28" si="17">PRODUCT(C28,1.05)</f>
        <v>315000000</v>
      </c>
      <c r="E28" s="15">
        <f t="shared" si="17"/>
        <v>330750000</v>
      </c>
      <c r="F28" s="70">
        <f t="shared" si="12"/>
        <v>945750000</v>
      </c>
      <c r="G28" s="70">
        <v>216000000</v>
      </c>
      <c r="I28" s="64">
        <f t="shared" si="1"/>
        <v>222480000</v>
      </c>
    </row>
    <row r="29" spans="1:9" ht="35.1" customHeight="1">
      <c r="A29" s="71">
        <v>23020130</v>
      </c>
      <c r="B29" s="72" t="s">
        <v>166</v>
      </c>
      <c r="C29" s="70"/>
      <c r="D29" s="70"/>
      <c r="E29" s="70"/>
      <c r="F29" s="70"/>
      <c r="G29" s="70"/>
      <c r="I29" s="64">
        <f t="shared" si="1"/>
        <v>1.03</v>
      </c>
    </row>
    <row r="30" spans="1:9" ht="35.1" customHeight="1">
      <c r="A30" s="71">
        <v>23020161</v>
      </c>
      <c r="B30" s="72" t="s">
        <v>155</v>
      </c>
      <c r="C30" s="70"/>
      <c r="D30" s="70"/>
      <c r="E30" s="70"/>
      <c r="F30" s="70"/>
      <c r="G30" s="70"/>
      <c r="I30" s="64">
        <f t="shared" si="1"/>
        <v>1.03</v>
      </c>
    </row>
    <row r="31" spans="1:9" ht="35.1" customHeight="1">
      <c r="A31" s="71">
        <v>23020162</v>
      </c>
      <c r="B31" s="72" t="s">
        <v>172</v>
      </c>
      <c r="C31" s="70"/>
      <c r="D31" s="70"/>
      <c r="E31" s="70"/>
      <c r="F31" s="70"/>
      <c r="G31" s="70"/>
      <c r="I31" s="64">
        <f t="shared" si="1"/>
        <v>1.03</v>
      </c>
    </row>
    <row r="32" spans="1:9" ht="35.1" customHeight="1">
      <c r="A32" s="102"/>
      <c r="B32" s="103" t="s">
        <v>37</v>
      </c>
      <c r="C32" s="104">
        <f>SUM(C23:C31)</f>
        <v>705000000</v>
      </c>
      <c r="D32" s="104">
        <f>SUM(D23:D31)</f>
        <v>740250000</v>
      </c>
      <c r="E32" s="104">
        <f>SUM(E23:E31)</f>
        <v>777262500</v>
      </c>
      <c r="F32" s="104">
        <f>SUM(F23:F31)</f>
        <v>2222512500</v>
      </c>
      <c r="G32" s="104">
        <v>1143800000</v>
      </c>
      <c r="I32" s="64">
        <f t="shared" si="1"/>
        <v>1178114000</v>
      </c>
    </row>
    <row r="33" spans="1:9" ht="35.1" customHeight="1">
      <c r="A33" s="71"/>
      <c r="B33" s="69"/>
      <c r="C33" s="70"/>
      <c r="D33" s="70"/>
      <c r="E33" s="70"/>
      <c r="F33" s="70"/>
      <c r="G33" s="70"/>
      <c r="I33" s="64">
        <f t="shared" si="1"/>
        <v>1.03</v>
      </c>
    </row>
    <row r="34" spans="1:9" ht="35.1" customHeight="1">
      <c r="A34" s="68">
        <v>23030100</v>
      </c>
      <c r="B34" s="69" t="s">
        <v>61</v>
      </c>
      <c r="C34" s="70"/>
      <c r="D34" s="70"/>
      <c r="E34" s="70"/>
      <c r="F34" s="70"/>
      <c r="G34" s="70"/>
      <c r="I34" s="64">
        <f t="shared" si="1"/>
        <v>1.03</v>
      </c>
    </row>
    <row r="35" spans="1:9" ht="35.1" customHeight="1">
      <c r="A35" s="71">
        <v>23030101</v>
      </c>
      <c r="B35" s="72" t="s">
        <v>62</v>
      </c>
      <c r="C35" s="70"/>
      <c r="D35" s="70"/>
      <c r="E35" s="70"/>
      <c r="F35" s="70"/>
      <c r="G35" s="70"/>
      <c r="I35" s="64">
        <f t="shared" si="1"/>
        <v>1.03</v>
      </c>
    </row>
    <row r="36" spans="1:9" ht="35.1" customHeight="1">
      <c r="A36" s="71">
        <v>23030102</v>
      </c>
      <c r="B36" s="72" t="s">
        <v>63</v>
      </c>
      <c r="C36" s="70"/>
      <c r="D36" s="70"/>
      <c r="E36" s="70"/>
      <c r="F36" s="70"/>
      <c r="G36" s="70"/>
      <c r="I36" s="64">
        <f t="shared" si="1"/>
        <v>1.03</v>
      </c>
    </row>
    <row r="37" spans="1:9" ht="35.1" customHeight="1">
      <c r="A37" s="16">
        <v>23030104</v>
      </c>
      <c r="B37" s="17" t="s">
        <v>65</v>
      </c>
      <c r="C37" s="15">
        <v>70000000</v>
      </c>
      <c r="D37" s="15">
        <f t="shared" ref="D37:E37" si="18">PRODUCT(C37,1.05)</f>
        <v>73500000</v>
      </c>
      <c r="E37" s="15">
        <f t="shared" si="18"/>
        <v>77175000</v>
      </c>
      <c r="F37" s="15">
        <f>SUM(C37:E37)</f>
        <v>220675000</v>
      </c>
      <c r="G37" s="15">
        <v>2520000</v>
      </c>
      <c r="I37" s="64">
        <f t="shared" si="1"/>
        <v>2595600</v>
      </c>
    </row>
    <row r="38" spans="1:9" ht="35.1" customHeight="1">
      <c r="A38" s="71">
        <v>23030112</v>
      </c>
      <c r="B38" s="72" t="s">
        <v>71</v>
      </c>
      <c r="C38" s="15">
        <v>60000000</v>
      </c>
      <c r="D38" s="15">
        <f t="shared" ref="D38:E38" si="19">PRODUCT(C38,1.05)</f>
        <v>63000000</v>
      </c>
      <c r="E38" s="15">
        <f t="shared" si="19"/>
        <v>66150000</v>
      </c>
      <c r="F38" s="70">
        <f>SUM(C38:E38)</f>
        <v>189150000</v>
      </c>
      <c r="G38" s="70">
        <v>48240000</v>
      </c>
      <c r="I38" s="64">
        <f t="shared" si="1"/>
        <v>49687200</v>
      </c>
    </row>
    <row r="39" spans="1:9" ht="35.1" customHeight="1">
      <c r="A39" s="71">
        <v>23030113</v>
      </c>
      <c r="B39" s="72" t="s">
        <v>72</v>
      </c>
      <c r="C39" s="15">
        <v>0</v>
      </c>
      <c r="D39" s="15">
        <f t="shared" ref="D39:E39" si="20">PRODUCT(C39,1.05)</f>
        <v>0</v>
      </c>
      <c r="E39" s="15">
        <f t="shared" si="20"/>
        <v>0</v>
      </c>
      <c r="F39" s="70">
        <f>SUM(C39:E39)</f>
        <v>0</v>
      </c>
      <c r="G39" s="70">
        <v>0</v>
      </c>
      <c r="I39" s="64">
        <f t="shared" si="1"/>
        <v>0</v>
      </c>
    </row>
    <row r="40" spans="1:9" s="19" customFormat="1" ht="33" customHeight="1">
      <c r="A40" s="16">
        <v>23030121</v>
      </c>
      <c r="B40" s="17" t="s">
        <v>77</v>
      </c>
      <c r="C40" s="15">
        <v>100000000</v>
      </c>
      <c r="D40" s="15">
        <f t="shared" ref="D40:E40" si="21">PRODUCT(C40,1.05)</f>
        <v>105000000</v>
      </c>
      <c r="E40" s="15">
        <f t="shared" si="21"/>
        <v>110250000</v>
      </c>
      <c r="F40" s="15">
        <f>SUM(C40:E40)</f>
        <v>315250000</v>
      </c>
      <c r="G40" s="15">
        <v>145440000</v>
      </c>
      <c r="I40" s="64">
        <f t="shared" si="1"/>
        <v>149803200</v>
      </c>
    </row>
    <row r="41" spans="1:9" ht="35.1" customHeight="1">
      <c r="A41" s="16">
        <v>23030125</v>
      </c>
      <c r="B41" s="17" t="s">
        <v>81</v>
      </c>
      <c r="C41" s="15"/>
      <c r="D41" s="15"/>
      <c r="E41" s="15"/>
      <c r="F41" s="15"/>
      <c r="G41" s="15">
        <v>6120000</v>
      </c>
      <c r="I41" s="64">
        <f t="shared" si="1"/>
        <v>6303600</v>
      </c>
    </row>
    <row r="42" spans="1:9" ht="35.1" customHeight="1">
      <c r="A42" s="71">
        <v>23020129</v>
      </c>
      <c r="B42" s="72" t="s">
        <v>267</v>
      </c>
      <c r="C42" s="15">
        <v>100000000</v>
      </c>
      <c r="D42" s="15">
        <f t="shared" ref="D42:E42" si="22">PRODUCT(C42,1.05)</f>
        <v>105000000</v>
      </c>
      <c r="E42" s="15">
        <f t="shared" si="22"/>
        <v>110250000</v>
      </c>
      <c r="F42" s="15">
        <f>SUM(C42:E42)</f>
        <v>315250000</v>
      </c>
      <c r="G42" s="70">
        <v>28800000</v>
      </c>
      <c r="I42" s="64">
        <f t="shared" si="1"/>
        <v>29664000</v>
      </c>
    </row>
    <row r="43" spans="1:9" ht="35.1" customHeight="1">
      <c r="A43" s="71">
        <v>23020130</v>
      </c>
      <c r="B43" s="72" t="s">
        <v>268</v>
      </c>
      <c r="C43" s="15">
        <v>20000000</v>
      </c>
      <c r="D43" s="15">
        <f t="shared" ref="D43:E43" si="23">PRODUCT(C43,1.05)</f>
        <v>21000000</v>
      </c>
      <c r="E43" s="15">
        <f t="shared" si="23"/>
        <v>22050000</v>
      </c>
      <c r="F43" s="15">
        <f>SUM(C43:E43)</f>
        <v>63050000</v>
      </c>
      <c r="G43" s="70">
        <v>15840000</v>
      </c>
      <c r="I43" s="64">
        <f t="shared" si="1"/>
        <v>16315200</v>
      </c>
    </row>
    <row r="44" spans="1:9" ht="35.1" customHeight="1">
      <c r="A44" s="71">
        <v>23020164</v>
      </c>
      <c r="B44" s="72" t="s">
        <v>185</v>
      </c>
      <c r="C44" s="15">
        <v>70000000</v>
      </c>
      <c r="D44" s="15">
        <f t="shared" ref="D44:E44" si="24">PRODUCT(C44,1.05)</f>
        <v>73500000</v>
      </c>
      <c r="E44" s="15">
        <f t="shared" si="24"/>
        <v>77175000</v>
      </c>
      <c r="F44" s="15">
        <f>SUM(C44:E44)</f>
        <v>220675000</v>
      </c>
      <c r="G44" s="70">
        <v>61560000</v>
      </c>
      <c r="I44" s="64">
        <f t="shared" si="1"/>
        <v>63406800</v>
      </c>
    </row>
    <row r="45" spans="1:9" ht="35.1" customHeight="1">
      <c r="A45" s="71">
        <v>23020165</v>
      </c>
      <c r="B45" s="72" t="s">
        <v>186</v>
      </c>
      <c r="C45" s="70"/>
      <c r="D45" s="70"/>
      <c r="E45" s="70"/>
      <c r="F45" s="70"/>
      <c r="G45" s="70"/>
      <c r="I45" s="64">
        <f t="shared" si="1"/>
        <v>1.03</v>
      </c>
    </row>
    <row r="46" spans="1:9" ht="35.1" customHeight="1">
      <c r="A46" s="102"/>
      <c r="B46" s="103" t="s">
        <v>37</v>
      </c>
      <c r="C46" s="104">
        <f>SUM(C35:C45)</f>
        <v>420000000</v>
      </c>
      <c r="D46" s="104">
        <f>SUM(D37:D45)</f>
        <v>441000000</v>
      </c>
      <c r="E46" s="104">
        <f>SUM(E37:E45)</f>
        <v>463050000</v>
      </c>
      <c r="F46" s="104">
        <f>SUM(F37:F45)</f>
        <v>1324050000</v>
      </c>
      <c r="G46" s="104">
        <v>308520000</v>
      </c>
      <c r="I46" s="64">
        <f t="shared" si="1"/>
        <v>317775600</v>
      </c>
    </row>
    <row r="47" spans="1:9" ht="35.1" customHeight="1">
      <c r="A47" s="71"/>
      <c r="B47" s="69"/>
      <c r="C47" s="70"/>
      <c r="D47" s="70"/>
      <c r="E47" s="70"/>
      <c r="F47" s="70"/>
      <c r="G47" s="70"/>
      <c r="I47" s="64">
        <f t="shared" si="1"/>
        <v>1.03</v>
      </c>
    </row>
    <row r="48" spans="1:9" ht="35.1" customHeight="1">
      <c r="A48" s="68">
        <v>23040100</v>
      </c>
      <c r="B48" s="69" t="s">
        <v>83</v>
      </c>
      <c r="C48" s="70"/>
      <c r="D48" s="70"/>
      <c r="E48" s="70"/>
      <c r="F48" s="70"/>
      <c r="G48" s="70"/>
      <c r="I48" s="64">
        <f t="shared" si="1"/>
        <v>1.03</v>
      </c>
    </row>
    <row r="49" spans="1:9" ht="35.1" customHeight="1">
      <c r="A49" s="71">
        <v>23040101</v>
      </c>
      <c r="B49" s="72" t="s">
        <v>84</v>
      </c>
      <c r="C49" s="70">
        <v>10000000</v>
      </c>
      <c r="D49" s="70"/>
      <c r="E49" s="70"/>
      <c r="F49" s="70"/>
      <c r="G49" s="70"/>
      <c r="I49" s="64">
        <f t="shared" si="1"/>
        <v>1.03</v>
      </c>
    </row>
    <row r="50" spans="1:9" ht="35.1" customHeight="1">
      <c r="A50" s="71">
        <v>23040102</v>
      </c>
      <c r="B50" s="72" t="s">
        <v>85</v>
      </c>
      <c r="C50" s="15">
        <v>10000000</v>
      </c>
      <c r="D50" s="70"/>
      <c r="E50" s="70"/>
      <c r="F50" s="70"/>
      <c r="G50" s="70"/>
      <c r="I50" s="64">
        <f t="shared" si="1"/>
        <v>1.03</v>
      </c>
    </row>
    <row r="51" spans="1:9" ht="35.1" customHeight="1">
      <c r="A51" s="71">
        <v>23040106</v>
      </c>
      <c r="B51" s="72" t="s">
        <v>1</v>
      </c>
      <c r="C51" s="15">
        <v>120000000</v>
      </c>
      <c r="D51" s="15">
        <f t="shared" ref="D51:E51" si="25">PRODUCT(C51,1.05)</f>
        <v>126000000</v>
      </c>
      <c r="E51" s="15">
        <f t="shared" si="25"/>
        <v>132300000</v>
      </c>
      <c r="F51" s="70">
        <f>SUM(C51:E51)</f>
        <v>378300000</v>
      </c>
      <c r="G51" s="70">
        <v>16704000</v>
      </c>
      <c r="I51" s="64">
        <f t="shared" si="1"/>
        <v>17205120</v>
      </c>
    </row>
    <row r="52" spans="1:9" ht="35.1" customHeight="1">
      <c r="A52" s="71">
        <v>23040107</v>
      </c>
      <c r="B52" s="72" t="s">
        <v>104</v>
      </c>
      <c r="C52" s="70">
        <v>10000000</v>
      </c>
      <c r="D52" s="70"/>
      <c r="E52" s="70"/>
      <c r="F52" s="70"/>
      <c r="G52" s="70"/>
      <c r="I52" s="64">
        <f t="shared" si="1"/>
        <v>1.03</v>
      </c>
    </row>
    <row r="53" spans="1:9" ht="35.1" customHeight="1">
      <c r="A53" s="102"/>
      <c r="B53" s="103" t="s">
        <v>37</v>
      </c>
      <c r="C53" s="104">
        <f>SUM(C49:C52)</f>
        <v>150000000</v>
      </c>
      <c r="D53" s="104">
        <f>SUM(D51:D52)</f>
        <v>126000000</v>
      </c>
      <c r="E53" s="104">
        <f>SUM(E51:E52)</f>
        <v>132300000</v>
      </c>
      <c r="F53" s="104">
        <f>SUM(F51:F52)</f>
        <v>378300000</v>
      </c>
      <c r="G53" s="104">
        <v>16704000</v>
      </c>
      <c r="I53" s="64">
        <f t="shared" si="1"/>
        <v>17205120</v>
      </c>
    </row>
    <row r="54" spans="1:9" ht="35.1" customHeight="1">
      <c r="A54" s="68">
        <v>23050100</v>
      </c>
      <c r="B54" s="69" t="s">
        <v>89</v>
      </c>
      <c r="C54" s="70"/>
      <c r="D54" s="70"/>
      <c r="E54" s="70"/>
      <c r="F54" s="70"/>
      <c r="G54" s="70"/>
      <c r="I54" s="64">
        <f t="shared" si="1"/>
        <v>1.03</v>
      </c>
    </row>
    <row r="55" spans="1:9" ht="35.1" customHeight="1">
      <c r="A55" s="71">
        <v>23050101</v>
      </c>
      <c r="B55" s="72" t="s">
        <v>90</v>
      </c>
      <c r="C55" s="70"/>
      <c r="D55" s="70"/>
      <c r="E55" s="70"/>
      <c r="F55" s="70"/>
      <c r="G55" s="70"/>
      <c r="I55" s="64">
        <f t="shared" si="1"/>
        <v>1.03</v>
      </c>
    </row>
    <row r="56" spans="1:9" ht="35.1" customHeight="1">
      <c r="A56" s="71">
        <v>23050102</v>
      </c>
      <c r="B56" s="72" t="s">
        <v>91</v>
      </c>
      <c r="C56" s="70"/>
      <c r="D56" s="70"/>
      <c r="E56" s="70"/>
      <c r="F56" s="70"/>
      <c r="G56" s="70"/>
      <c r="I56" s="64">
        <f t="shared" si="1"/>
        <v>1.03</v>
      </c>
    </row>
    <row r="57" spans="1:9" ht="35.1" customHeight="1">
      <c r="A57" s="71">
        <v>23050103</v>
      </c>
      <c r="B57" s="72" t="s">
        <v>92</v>
      </c>
      <c r="C57" s="15">
        <v>7500000</v>
      </c>
      <c r="D57" s="15">
        <f t="shared" ref="D57:E57" si="26">PRODUCT(C57,1.05)</f>
        <v>7875000</v>
      </c>
      <c r="E57" s="15">
        <f t="shared" si="26"/>
        <v>8268750</v>
      </c>
      <c r="F57" s="70">
        <f>SUM(C57:E57)</f>
        <v>23643750</v>
      </c>
      <c r="G57" s="70">
        <v>7560000</v>
      </c>
      <c r="I57" s="64">
        <f t="shared" si="1"/>
        <v>7786800</v>
      </c>
    </row>
    <row r="58" spans="1:9" ht="35.1" customHeight="1">
      <c r="A58" s="71">
        <v>23050104</v>
      </c>
      <c r="B58" s="72" t="s">
        <v>93</v>
      </c>
      <c r="C58" s="70"/>
      <c r="D58" s="15"/>
      <c r="E58" s="15"/>
      <c r="F58" s="70"/>
      <c r="G58" s="70"/>
      <c r="I58" s="64">
        <f t="shared" si="1"/>
        <v>1.03</v>
      </c>
    </row>
    <row r="59" spans="1:9" ht="35.1" customHeight="1">
      <c r="A59" s="71">
        <v>23050107</v>
      </c>
      <c r="B59" s="72" t="s">
        <v>94</v>
      </c>
      <c r="C59" s="70"/>
      <c r="D59" s="15"/>
      <c r="E59" s="15"/>
      <c r="F59" s="70"/>
      <c r="G59" s="70"/>
      <c r="I59" s="64">
        <f t="shared" si="1"/>
        <v>1.03</v>
      </c>
    </row>
    <row r="60" spans="1:9" ht="35.1" customHeight="1">
      <c r="A60" s="71">
        <v>23050128</v>
      </c>
      <c r="B60" s="72" t="s">
        <v>187</v>
      </c>
      <c r="C60" s="70"/>
      <c r="D60" s="15"/>
      <c r="E60" s="15"/>
      <c r="F60" s="70"/>
      <c r="G60" s="70"/>
      <c r="I60" s="64">
        <f t="shared" si="1"/>
        <v>1.03</v>
      </c>
    </row>
    <row r="61" spans="1:9" ht="35.1" customHeight="1">
      <c r="A61" s="71">
        <v>23050129</v>
      </c>
      <c r="B61" s="72" t="s">
        <v>188</v>
      </c>
      <c r="C61" s="70"/>
      <c r="D61" s="15"/>
      <c r="E61" s="15"/>
      <c r="F61" s="70"/>
      <c r="G61" s="70"/>
      <c r="I61" s="64">
        <f t="shared" si="1"/>
        <v>1.03</v>
      </c>
    </row>
    <row r="62" spans="1:9" ht="35.1" customHeight="1">
      <c r="A62" s="71">
        <v>23050130</v>
      </c>
      <c r="B62" s="72" t="s">
        <v>151</v>
      </c>
      <c r="C62" s="70">
        <v>5000000</v>
      </c>
      <c r="D62" s="15">
        <f t="shared" ref="D62:E62" si="27">PRODUCT(C62,1.05)</f>
        <v>5250000</v>
      </c>
      <c r="E62" s="15">
        <f t="shared" si="27"/>
        <v>5512500</v>
      </c>
      <c r="F62" s="70">
        <f>SUM(C62:E62)</f>
        <v>15762500</v>
      </c>
      <c r="G62" s="70"/>
      <c r="I62" s="64">
        <f t="shared" si="1"/>
        <v>1.03</v>
      </c>
    </row>
    <row r="63" spans="1:9" ht="18.75">
      <c r="A63" s="71">
        <v>23050131</v>
      </c>
      <c r="B63" s="72" t="s">
        <v>189</v>
      </c>
      <c r="C63" s="70"/>
      <c r="D63" s="15"/>
      <c r="E63" s="15"/>
      <c r="F63" s="70"/>
      <c r="G63" s="70"/>
      <c r="I63" s="64">
        <f t="shared" ref="I63:I73" si="28">PRODUCT(G63,1.03)</f>
        <v>1.03</v>
      </c>
    </row>
    <row r="64" spans="1:9" ht="30" customHeight="1">
      <c r="A64" s="71">
        <v>23050132</v>
      </c>
      <c r="B64" s="72" t="s">
        <v>199</v>
      </c>
      <c r="C64" s="15">
        <v>110000000</v>
      </c>
      <c r="D64" s="15">
        <f t="shared" ref="D64:E64" si="29">PRODUCT(C64,1.05)</f>
        <v>115500000</v>
      </c>
      <c r="E64" s="15">
        <f t="shared" si="29"/>
        <v>121275000</v>
      </c>
      <c r="F64" s="70">
        <f>SUM(C64:E64)</f>
        <v>346775000</v>
      </c>
      <c r="G64" s="70">
        <v>156240000</v>
      </c>
      <c r="I64" s="64">
        <f t="shared" si="28"/>
        <v>160927200</v>
      </c>
    </row>
    <row r="65" spans="1:9" ht="36.75">
      <c r="A65" s="71">
        <v>23050133</v>
      </c>
      <c r="B65" s="75" t="s">
        <v>190</v>
      </c>
      <c r="C65" s="15">
        <v>10000000</v>
      </c>
      <c r="D65" s="15">
        <f t="shared" ref="D65:E65" si="30">PRODUCT(C65,1.05)</f>
        <v>10500000</v>
      </c>
      <c r="E65" s="15">
        <f t="shared" si="30"/>
        <v>11025000</v>
      </c>
      <c r="F65" s="70">
        <f>SUM(C65:E65)</f>
        <v>31525000</v>
      </c>
      <c r="G65" s="70">
        <v>8640000</v>
      </c>
      <c r="I65" s="64">
        <f t="shared" si="28"/>
        <v>8899200</v>
      </c>
    </row>
    <row r="66" spans="1:9" ht="36.75">
      <c r="A66" s="71">
        <v>23050134</v>
      </c>
      <c r="B66" s="75" t="s">
        <v>191</v>
      </c>
      <c r="C66" s="15">
        <v>100000000</v>
      </c>
      <c r="D66" s="15">
        <f t="shared" ref="D66:E66" si="31">PRODUCT(C66,1.05)</f>
        <v>105000000</v>
      </c>
      <c r="E66" s="15">
        <f t="shared" si="31"/>
        <v>110250000</v>
      </c>
      <c r="F66" s="70">
        <f>SUM(C66:E66)</f>
        <v>315250000</v>
      </c>
      <c r="G66" s="70">
        <v>249520000</v>
      </c>
      <c r="I66" s="64">
        <f t="shared" si="28"/>
        <v>257005600</v>
      </c>
    </row>
    <row r="67" spans="1:9" ht="30" customHeight="1">
      <c r="A67" s="71">
        <v>23050135</v>
      </c>
      <c r="B67" s="72" t="s">
        <v>192</v>
      </c>
      <c r="C67" s="15">
        <v>500000000</v>
      </c>
      <c r="D67" s="15">
        <f t="shared" ref="D67:E67" si="32">PRODUCT(C67,1.05)</f>
        <v>525000000</v>
      </c>
      <c r="E67" s="15">
        <f t="shared" si="32"/>
        <v>551250000</v>
      </c>
      <c r="F67" s="70">
        <f>SUM(C67:E67)</f>
        <v>1576250000</v>
      </c>
      <c r="G67" s="70">
        <v>333040000</v>
      </c>
      <c r="I67" s="64">
        <f t="shared" si="28"/>
        <v>343031200</v>
      </c>
    </row>
    <row r="68" spans="1:9" ht="33.75" customHeight="1">
      <c r="A68" s="71">
        <v>23050136</v>
      </c>
      <c r="B68" s="72" t="s">
        <v>193</v>
      </c>
      <c r="C68" s="15">
        <v>500000000</v>
      </c>
      <c r="D68" s="15">
        <f t="shared" ref="D68:E68" si="33">PRODUCT(C68,1.05)</f>
        <v>525000000</v>
      </c>
      <c r="E68" s="15">
        <f t="shared" si="33"/>
        <v>551250000</v>
      </c>
      <c r="F68" s="70">
        <f>SUM(C68:E68)</f>
        <v>1576250000</v>
      </c>
      <c r="G68" s="70">
        <v>322880000</v>
      </c>
      <c r="I68" s="64">
        <f t="shared" si="28"/>
        <v>332566400</v>
      </c>
    </row>
    <row r="69" spans="1:9" ht="24" customHeight="1">
      <c r="A69" s="71">
        <v>23050137</v>
      </c>
      <c r="B69" s="72" t="s">
        <v>109</v>
      </c>
      <c r="C69" s="70"/>
      <c r="D69" s="70"/>
      <c r="E69" s="70"/>
      <c r="F69" s="70"/>
      <c r="G69" s="70"/>
      <c r="I69" s="64">
        <f t="shared" si="28"/>
        <v>1.03</v>
      </c>
    </row>
    <row r="70" spans="1:9" ht="36.75">
      <c r="A70" s="71">
        <v>23050149</v>
      </c>
      <c r="B70" s="75" t="s">
        <v>198</v>
      </c>
      <c r="C70" s="70"/>
      <c r="D70" s="70"/>
      <c r="E70" s="70"/>
      <c r="F70" s="70"/>
      <c r="G70" s="70"/>
      <c r="I70" s="64">
        <f t="shared" si="28"/>
        <v>1.03</v>
      </c>
    </row>
    <row r="71" spans="1:9" ht="18.75">
      <c r="A71" s="102"/>
      <c r="B71" s="103" t="s">
        <v>37</v>
      </c>
      <c r="C71" s="104">
        <f>SUM(C55:C70)</f>
        <v>1232500000</v>
      </c>
      <c r="D71" s="104">
        <f>SUM(D57:D70)</f>
        <v>1294125000</v>
      </c>
      <c r="E71" s="104">
        <f>SUM(E57:E70)</f>
        <v>1358831250</v>
      </c>
      <c r="F71" s="104">
        <f>SUM(F57:F70)</f>
        <v>3885456250</v>
      </c>
      <c r="G71" s="104">
        <v>1077880000</v>
      </c>
      <c r="I71" s="64">
        <f t="shared" si="28"/>
        <v>1110216400</v>
      </c>
    </row>
    <row r="72" spans="1:9" ht="18.75">
      <c r="A72" s="71"/>
      <c r="B72" s="72"/>
      <c r="C72" s="70"/>
      <c r="D72" s="70"/>
      <c r="E72" s="70"/>
      <c r="F72" s="70"/>
      <c r="G72" s="70"/>
      <c r="I72" s="64">
        <f t="shared" si="28"/>
        <v>1.03</v>
      </c>
    </row>
    <row r="73" spans="1:9" ht="18.75">
      <c r="A73" s="102"/>
      <c r="B73" s="103" t="s">
        <v>95</v>
      </c>
      <c r="C73" s="104">
        <f>SUM(C71,C53,C46,C32,C20)</f>
        <v>4171500000</v>
      </c>
      <c r="D73" s="104">
        <f>SUM(D71,D53,D46,D32,D20)</f>
        <v>4348575000</v>
      </c>
      <c r="E73" s="104">
        <f>SUM(E71,E53,E46,E32,E20)</f>
        <v>4566003750</v>
      </c>
      <c r="F73" s="104">
        <f>SUM(F71,F53,F46,F32,F20)</f>
        <v>13056078750</v>
      </c>
      <c r="G73" s="104">
        <v>3715656000</v>
      </c>
      <c r="I73" s="64">
        <f t="shared" si="28"/>
        <v>3827125680</v>
      </c>
    </row>
    <row r="74" spans="1:9" ht="19.5" thickBot="1">
      <c r="A74" s="76"/>
      <c r="B74" s="77"/>
      <c r="C74" s="78"/>
      <c r="D74" s="78"/>
      <c r="E74" s="78"/>
      <c r="F74" s="78"/>
      <c r="G74" s="78"/>
    </row>
    <row r="75" spans="1:9">
      <c r="A75" s="79"/>
      <c r="B75" s="11"/>
      <c r="C75" s="11"/>
      <c r="D75" s="11"/>
      <c r="E75" s="11"/>
      <c r="F75" s="11"/>
      <c r="G75" s="11"/>
    </row>
    <row r="76" spans="1:9">
      <c r="A76" s="79"/>
      <c r="B76" s="11"/>
      <c r="C76" s="80"/>
      <c r="D76" s="80"/>
      <c r="E76" s="80"/>
      <c r="F76" s="80"/>
      <c r="G76" s="80"/>
    </row>
    <row r="77" spans="1:9">
      <c r="A77" s="79"/>
      <c r="B77" s="11"/>
      <c r="C77" s="11"/>
      <c r="D77" s="11"/>
      <c r="E77" s="11"/>
      <c r="F77" s="11"/>
      <c r="G77" s="80"/>
    </row>
    <row r="78" spans="1:9">
      <c r="A78" s="79"/>
      <c r="B78" s="11"/>
      <c r="C78" s="11"/>
      <c r="D78" s="11"/>
      <c r="E78" s="11"/>
      <c r="F78" s="11"/>
      <c r="G78" s="11"/>
    </row>
    <row r="79" spans="1:9">
      <c r="A79" s="79"/>
      <c r="B79" s="11"/>
      <c r="C79" s="11"/>
      <c r="D79" s="11"/>
      <c r="E79" s="11"/>
      <c r="F79" s="11"/>
      <c r="G79" s="1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90" orientation="landscape" useFirstPageNumber="1" verticalDpi="300" r:id="rId1"/>
  <headerFooter>
    <oddFooter>&amp;C&amp;"Arial Black,Regular"&amp;18&amp;P</oddFooter>
  </headerFooter>
  <rowBreaks count="2" manualBreakCount="2">
    <brk id="27" max="8" man="1"/>
    <brk id="53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I93"/>
  <sheetViews>
    <sheetView view="pageBreakPreview" topLeftCell="A13" zoomScale="60" workbookViewId="0">
      <selection activeCell="C52" sqref="C52"/>
    </sheetView>
  </sheetViews>
  <sheetFormatPr defaultColWidth="9.140625" defaultRowHeight="16.5"/>
  <cols>
    <col min="1" max="1" width="14.28515625" style="6" customWidth="1"/>
    <col min="2" max="2" width="90.7109375" style="1" customWidth="1"/>
    <col min="3" max="4" width="18.140625" style="1" customWidth="1"/>
    <col min="5" max="5" width="20.85546875" style="1" customWidth="1"/>
    <col min="6" max="6" width="20.42578125" style="1" customWidth="1"/>
    <col min="7" max="7" width="17.85546875" style="1" customWidth="1"/>
    <col min="8" max="8" width="9.140625" style="1"/>
    <col min="9" max="9" width="16" style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5" t="s">
        <v>253</v>
      </c>
      <c r="B3" s="175"/>
      <c r="C3" s="175"/>
      <c r="D3" s="175"/>
      <c r="E3" s="175"/>
      <c r="F3" s="175"/>
      <c r="G3" s="175"/>
    </row>
    <row r="4" spans="1:9" ht="35.25" customHeight="1">
      <c r="A4" s="177" t="s">
        <v>99</v>
      </c>
      <c r="B4" s="178"/>
      <c r="C4" s="178"/>
      <c r="D4" s="178"/>
      <c r="E4" s="178"/>
      <c r="F4" s="178"/>
      <c r="G4" s="178"/>
    </row>
    <row r="5" spans="1:9" ht="96.75" customHeight="1">
      <c r="A5" s="12" t="s">
        <v>3</v>
      </c>
      <c r="B5" s="13" t="s">
        <v>4</v>
      </c>
      <c r="C5" s="14" t="s">
        <v>380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/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71">
        <v>23010101</v>
      </c>
      <c r="B8" s="72" t="s">
        <v>96</v>
      </c>
      <c r="C8" s="70"/>
      <c r="D8" s="70"/>
      <c r="E8" s="70"/>
      <c r="F8" s="70"/>
      <c r="G8" s="70"/>
    </row>
    <row r="9" spans="1:9" s="11" customFormat="1" ht="35.1" customHeight="1">
      <c r="A9" s="16">
        <v>23010105</v>
      </c>
      <c r="B9" s="17" t="s">
        <v>11</v>
      </c>
      <c r="C9" s="15">
        <v>20000000</v>
      </c>
      <c r="D9" s="15">
        <f>PRODUCT(C9,1.05)</f>
        <v>21000000</v>
      </c>
      <c r="E9" s="15">
        <f>PRODUCT(D9,1.05)</f>
        <v>22050000</v>
      </c>
      <c r="F9" s="15">
        <f t="shared" ref="F9:F15" si="0">SUM(C9:E9)</f>
        <v>63050000</v>
      </c>
      <c r="G9" s="15">
        <v>39582000</v>
      </c>
    </row>
    <row r="10" spans="1:9" s="11" customFormat="1" ht="35.1" customHeight="1">
      <c r="A10" s="71">
        <v>23010112</v>
      </c>
      <c r="B10" s="72" t="s">
        <v>18</v>
      </c>
      <c r="C10" s="15">
        <v>10000000</v>
      </c>
      <c r="D10" s="15">
        <f t="shared" ref="D10:E10" si="1">PRODUCT(C10,1.05)</f>
        <v>10500000</v>
      </c>
      <c r="E10" s="15">
        <f t="shared" si="1"/>
        <v>11025000</v>
      </c>
      <c r="F10" s="70">
        <f t="shared" si="0"/>
        <v>31525000</v>
      </c>
      <c r="G10" s="70">
        <v>25077600</v>
      </c>
    </row>
    <row r="11" spans="1:9" s="11" customFormat="1" ht="35.1" customHeight="1">
      <c r="A11" s="71">
        <v>23010113</v>
      </c>
      <c r="B11" s="72" t="s">
        <v>19</v>
      </c>
      <c r="C11" s="15">
        <v>1113000</v>
      </c>
      <c r="D11" s="15">
        <f t="shared" ref="D11:E11" si="2">PRODUCT(C11,1.05)</f>
        <v>1168650</v>
      </c>
      <c r="E11" s="15">
        <f t="shared" si="2"/>
        <v>1227082.5</v>
      </c>
      <c r="F11" s="70">
        <f t="shared" si="0"/>
        <v>3508732.5</v>
      </c>
      <c r="G11" s="70">
        <v>1080000</v>
      </c>
    </row>
    <row r="12" spans="1:9" s="11" customFormat="1" ht="35.1" customHeight="1">
      <c r="A12" s="71">
        <v>23010114</v>
      </c>
      <c r="B12" s="72" t="s">
        <v>20</v>
      </c>
      <c r="C12" s="15">
        <v>148000</v>
      </c>
      <c r="D12" s="15">
        <f t="shared" ref="D12:E12" si="3">PRODUCT(C12,1.05)</f>
        <v>155400</v>
      </c>
      <c r="E12" s="15">
        <f t="shared" si="3"/>
        <v>163170</v>
      </c>
      <c r="F12" s="70">
        <f t="shared" si="0"/>
        <v>466570</v>
      </c>
      <c r="G12" s="70">
        <v>144000</v>
      </c>
    </row>
    <row r="13" spans="1:9" ht="35.1" customHeight="1">
      <c r="A13" s="71">
        <v>23010115</v>
      </c>
      <c r="B13" s="72" t="s">
        <v>21</v>
      </c>
      <c r="C13" s="15">
        <v>1483000</v>
      </c>
      <c r="D13" s="15">
        <f t="shared" ref="D13:E13" si="4">PRODUCT(C13,1.05)</f>
        <v>1557150</v>
      </c>
      <c r="E13" s="15">
        <f t="shared" si="4"/>
        <v>1635007.5</v>
      </c>
      <c r="F13" s="70">
        <f t="shared" si="0"/>
        <v>4675157.5</v>
      </c>
      <c r="G13" s="70">
        <v>1440000</v>
      </c>
      <c r="I13" s="11"/>
    </row>
    <row r="14" spans="1:9" ht="35.1" customHeight="1">
      <c r="A14" s="71">
        <v>23010119</v>
      </c>
      <c r="B14" s="72" t="s">
        <v>25</v>
      </c>
      <c r="C14" s="15">
        <v>2966000</v>
      </c>
      <c r="D14" s="15">
        <f t="shared" ref="D14:E14" si="5">PRODUCT(C14,1.05)</f>
        <v>3114300</v>
      </c>
      <c r="E14" s="15">
        <f t="shared" si="5"/>
        <v>3270015</v>
      </c>
      <c r="F14" s="70">
        <f t="shared" si="0"/>
        <v>9350315</v>
      </c>
      <c r="G14" s="70">
        <v>2880000</v>
      </c>
      <c r="I14" s="11"/>
    </row>
    <row r="15" spans="1:9" ht="35.1" customHeight="1">
      <c r="A15" s="71">
        <v>23010127</v>
      </c>
      <c r="B15" s="72" t="s">
        <v>33</v>
      </c>
      <c r="C15" s="15">
        <v>50000000</v>
      </c>
      <c r="D15" s="15">
        <f t="shared" ref="D15:E15" si="6">PRODUCT(C15,1.05)</f>
        <v>52500000</v>
      </c>
      <c r="E15" s="15">
        <f t="shared" si="6"/>
        <v>55125000</v>
      </c>
      <c r="F15" s="70">
        <f t="shared" si="0"/>
        <v>157625000</v>
      </c>
      <c r="G15" s="70">
        <v>108000000</v>
      </c>
      <c r="I15" s="11"/>
    </row>
    <row r="16" spans="1:9" ht="35.1" customHeight="1">
      <c r="A16" s="71">
        <v>23010143</v>
      </c>
      <c r="B16" s="72" t="s">
        <v>161</v>
      </c>
      <c r="C16" s="15">
        <v>100000000</v>
      </c>
      <c r="D16" s="15">
        <f t="shared" ref="D16:E16" si="7">PRODUCT(C16,1.05)</f>
        <v>105000000</v>
      </c>
      <c r="E16" s="15">
        <f t="shared" si="7"/>
        <v>110250000</v>
      </c>
      <c r="F16" s="70">
        <f>SUM(C16:E16)</f>
        <v>315250000</v>
      </c>
      <c r="G16" s="70">
        <v>147600000</v>
      </c>
      <c r="I16" s="11"/>
    </row>
    <row r="17" spans="1:9" ht="35.1" customHeight="1">
      <c r="A17" s="71">
        <v>23010156</v>
      </c>
      <c r="B17" s="72" t="s">
        <v>156</v>
      </c>
      <c r="C17" s="70"/>
      <c r="D17" s="70"/>
      <c r="E17" s="70"/>
      <c r="F17" s="70"/>
      <c r="G17" s="70"/>
      <c r="I17" s="11"/>
    </row>
    <row r="18" spans="1:9" ht="35.1" customHeight="1">
      <c r="A18" s="102"/>
      <c r="B18" s="103" t="s">
        <v>37</v>
      </c>
      <c r="C18" s="104">
        <f>SUM(C9:C17)</f>
        <v>185710000</v>
      </c>
      <c r="D18" s="104">
        <f>SUM(D9:D17)</f>
        <v>194995500</v>
      </c>
      <c r="E18" s="104">
        <f>SUM(E9:E17)</f>
        <v>204745275</v>
      </c>
      <c r="F18" s="104">
        <f>SUM(F9:F17)</f>
        <v>585450775</v>
      </c>
      <c r="G18" s="104">
        <v>325803600</v>
      </c>
      <c r="I18" s="11"/>
    </row>
    <row r="19" spans="1:9" ht="35.1" customHeight="1">
      <c r="A19" s="71"/>
      <c r="B19" s="72"/>
      <c r="C19" s="70"/>
      <c r="D19" s="70"/>
      <c r="E19" s="70"/>
      <c r="F19" s="70"/>
      <c r="G19" s="70"/>
      <c r="I19" s="11"/>
    </row>
    <row r="20" spans="1:9" ht="35.1" customHeight="1">
      <c r="A20" s="68">
        <v>23020100</v>
      </c>
      <c r="B20" s="69" t="s">
        <v>38</v>
      </c>
      <c r="C20" s="70"/>
      <c r="D20" s="70"/>
      <c r="E20" s="70"/>
      <c r="F20" s="70"/>
      <c r="G20" s="70"/>
      <c r="I20" s="11"/>
    </row>
    <row r="21" spans="1:9" ht="35.1" customHeight="1">
      <c r="A21" s="71">
        <v>23020113</v>
      </c>
      <c r="B21" s="72" t="s">
        <v>49</v>
      </c>
      <c r="C21" s="15">
        <v>15574000</v>
      </c>
      <c r="D21" s="15">
        <f t="shared" ref="D21:E21" si="8">PRODUCT(C21,1.05)</f>
        <v>16352700</v>
      </c>
      <c r="E21" s="15">
        <f t="shared" si="8"/>
        <v>17170335</v>
      </c>
      <c r="F21" s="70">
        <f>SUM(C21:E21)</f>
        <v>49097035</v>
      </c>
      <c r="G21" s="70">
        <v>15120000</v>
      </c>
      <c r="I21" s="11"/>
    </row>
    <row r="22" spans="1:9" ht="35.1" customHeight="1">
      <c r="A22" s="71">
        <v>23020162</v>
      </c>
      <c r="B22" s="72" t="s">
        <v>172</v>
      </c>
      <c r="C22" s="70"/>
      <c r="D22" s="70"/>
      <c r="E22" s="70"/>
      <c r="F22" s="70"/>
      <c r="G22" s="70"/>
      <c r="I22" s="11"/>
    </row>
    <row r="23" spans="1:9" ht="35.1" customHeight="1">
      <c r="A23" s="102"/>
      <c r="B23" s="103" t="s">
        <v>37</v>
      </c>
      <c r="C23" s="104">
        <f>SUM(C21:C22)</f>
        <v>15574000</v>
      </c>
      <c r="D23" s="104">
        <f>SUM(D21:D22)</f>
        <v>16352700</v>
      </c>
      <c r="E23" s="104">
        <f>SUM(E21:E22)</f>
        <v>17170335</v>
      </c>
      <c r="F23" s="104">
        <f>SUM(F21:F22)</f>
        <v>49097035</v>
      </c>
      <c r="G23" s="104">
        <v>15120000</v>
      </c>
      <c r="I23" s="11"/>
    </row>
    <row r="24" spans="1:9" ht="35.1" customHeight="1">
      <c r="A24" s="71"/>
      <c r="B24" s="69"/>
      <c r="C24" s="70"/>
      <c r="D24" s="70"/>
      <c r="E24" s="70"/>
      <c r="F24" s="70"/>
      <c r="G24" s="70"/>
      <c r="I24" s="11"/>
    </row>
    <row r="25" spans="1:9" ht="35.1" customHeight="1">
      <c r="A25" s="68">
        <v>23030100</v>
      </c>
      <c r="B25" s="69" t="s">
        <v>61</v>
      </c>
      <c r="C25" s="70"/>
      <c r="D25" s="70"/>
      <c r="E25" s="70"/>
      <c r="F25" s="70"/>
      <c r="G25" s="70"/>
      <c r="I25" s="11"/>
    </row>
    <row r="26" spans="1:9" ht="35.1" customHeight="1">
      <c r="A26" s="71">
        <v>23030101</v>
      </c>
      <c r="B26" s="72" t="s">
        <v>62</v>
      </c>
      <c r="C26" s="70"/>
      <c r="D26" s="70"/>
      <c r="E26" s="70"/>
      <c r="F26" s="70"/>
      <c r="G26" s="70"/>
      <c r="I26" s="11"/>
    </row>
    <row r="27" spans="1:9" ht="35.1" customHeight="1">
      <c r="A27" s="71">
        <v>23030102</v>
      </c>
      <c r="B27" s="72" t="s">
        <v>63</v>
      </c>
      <c r="C27" s="70"/>
      <c r="D27" s="70"/>
      <c r="E27" s="70"/>
      <c r="F27" s="70"/>
      <c r="G27" s="70"/>
      <c r="I27" s="11"/>
    </row>
    <row r="28" spans="1:9" ht="35.1" customHeight="1">
      <c r="A28" s="71">
        <v>23030112</v>
      </c>
      <c r="B28" s="72" t="s">
        <v>71</v>
      </c>
      <c r="C28" s="15">
        <v>12978000</v>
      </c>
      <c r="D28" s="15">
        <f t="shared" ref="D28:E28" si="9">PRODUCT(C28,1.05)</f>
        <v>13626900</v>
      </c>
      <c r="E28" s="15">
        <f t="shared" si="9"/>
        <v>14308245</v>
      </c>
      <c r="F28" s="70">
        <f>SUM(C28:E28)</f>
        <v>40913145</v>
      </c>
      <c r="G28" s="70">
        <v>12600000</v>
      </c>
      <c r="I28" s="11"/>
    </row>
    <row r="29" spans="1:9" ht="35.1" customHeight="1">
      <c r="A29" s="71">
        <v>23030113</v>
      </c>
      <c r="B29" s="72" t="s">
        <v>72</v>
      </c>
      <c r="C29" s="70"/>
      <c r="D29" s="70"/>
      <c r="E29" s="70"/>
      <c r="F29" s="70"/>
      <c r="G29" s="70"/>
      <c r="I29" s="11"/>
    </row>
    <row r="30" spans="1:9" ht="35.1" customHeight="1">
      <c r="A30" s="71">
        <v>23030119</v>
      </c>
      <c r="B30" s="72" t="s">
        <v>76</v>
      </c>
      <c r="C30" s="70"/>
      <c r="D30" s="70"/>
      <c r="E30" s="70"/>
      <c r="F30" s="70"/>
      <c r="G30" s="70"/>
      <c r="I30" s="11"/>
    </row>
    <row r="31" spans="1:9" ht="35.1" customHeight="1">
      <c r="A31" s="71">
        <v>23030121</v>
      </c>
      <c r="B31" s="72" t="s">
        <v>77</v>
      </c>
      <c r="C31" s="15">
        <v>10382000</v>
      </c>
      <c r="D31" s="15">
        <f t="shared" ref="D31:E31" si="10">PRODUCT(C31,1.05)</f>
        <v>10901100</v>
      </c>
      <c r="E31" s="15">
        <f t="shared" si="10"/>
        <v>11446155</v>
      </c>
      <c r="F31" s="70">
        <f>SUM(C31:E31)</f>
        <v>32729255</v>
      </c>
      <c r="G31" s="70">
        <v>10080000</v>
      </c>
      <c r="I31" s="11"/>
    </row>
    <row r="32" spans="1:9" ht="35.1" customHeight="1">
      <c r="A32" s="71">
        <v>23020165</v>
      </c>
      <c r="B32" s="72" t="s">
        <v>186</v>
      </c>
      <c r="C32" s="70"/>
      <c r="D32" s="70"/>
      <c r="E32" s="70"/>
      <c r="F32" s="70"/>
      <c r="G32" s="70"/>
      <c r="I32" s="11"/>
    </row>
    <row r="33" spans="1:9" ht="35.1" customHeight="1">
      <c r="A33" s="102"/>
      <c r="B33" s="103" t="s">
        <v>37</v>
      </c>
      <c r="C33" s="104">
        <f>SUM(C26:C32)</f>
        <v>23360000</v>
      </c>
      <c r="D33" s="104">
        <f>SUM(D28:D32)</f>
        <v>24528000</v>
      </c>
      <c r="E33" s="104">
        <f>SUM(E28:E32)</f>
        <v>25754400</v>
      </c>
      <c r="F33" s="104">
        <f>SUM(F28:F32)</f>
        <v>73642400</v>
      </c>
      <c r="G33" s="104">
        <v>22680000</v>
      </c>
      <c r="I33" s="11"/>
    </row>
    <row r="34" spans="1:9" ht="35.1" customHeight="1">
      <c r="A34" s="71"/>
      <c r="B34" s="69"/>
      <c r="C34" s="70"/>
      <c r="D34" s="70"/>
      <c r="E34" s="70"/>
      <c r="F34" s="70"/>
      <c r="G34" s="70"/>
      <c r="I34" s="11"/>
    </row>
    <row r="35" spans="1:9" ht="35.1" customHeight="1">
      <c r="A35" s="68">
        <v>23040100</v>
      </c>
      <c r="B35" s="69" t="s">
        <v>83</v>
      </c>
      <c r="C35" s="70"/>
      <c r="D35" s="70"/>
      <c r="E35" s="70"/>
      <c r="F35" s="70"/>
      <c r="G35" s="70"/>
      <c r="I35" s="11"/>
    </row>
    <row r="36" spans="1:9" ht="35.1" customHeight="1">
      <c r="A36" s="71">
        <v>23040101</v>
      </c>
      <c r="B36" s="72" t="s">
        <v>84</v>
      </c>
      <c r="C36" s="70"/>
      <c r="D36" s="70"/>
      <c r="E36" s="70"/>
      <c r="F36" s="70"/>
      <c r="G36" s="70"/>
      <c r="I36" s="11"/>
    </row>
    <row r="37" spans="1:9" ht="35.1" customHeight="1">
      <c r="A37" s="71">
        <v>23040109</v>
      </c>
      <c r="B37" s="72" t="s">
        <v>200</v>
      </c>
      <c r="C37" s="70"/>
      <c r="D37" s="70"/>
      <c r="E37" s="70"/>
      <c r="F37" s="70"/>
      <c r="G37" s="70"/>
      <c r="I37" s="11"/>
    </row>
    <row r="38" spans="1:9" ht="35.1" customHeight="1">
      <c r="A38" s="102"/>
      <c r="B38" s="103" t="s">
        <v>37</v>
      </c>
      <c r="C38" s="104"/>
      <c r="D38" s="104"/>
      <c r="E38" s="104"/>
      <c r="F38" s="104"/>
      <c r="G38" s="104"/>
      <c r="I38" s="11"/>
    </row>
    <row r="39" spans="1:9" ht="30" customHeight="1">
      <c r="A39" s="71"/>
      <c r="B39" s="69"/>
      <c r="C39" s="70"/>
      <c r="D39" s="70"/>
      <c r="E39" s="70"/>
      <c r="F39" s="70"/>
      <c r="G39" s="70"/>
      <c r="I39" s="11"/>
    </row>
    <row r="40" spans="1:9" ht="30" customHeight="1">
      <c r="A40" s="68">
        <v>23050100</v>
      </c>
      <c r="B40" s="69" t="s">
        <v>89</v>
      </c>
      <c r="C40" s="70"/>
      <c r="D40" s="70"/>
      <c r="E40" s="70"/>
      <c r="F40" s="70"/>
      <c r="G40" s="70"/>
      <c r="I40" s="11"/>
    </row>
    <row r="41" spans="1:9" ht="30" customHeight="1">
      <c r="A41" s="71">
        <v>23050101</v>
      </c>
      <c r="B41" s="72" t="s">
        <v>90</v>
      </c>
      <c r="C41" s="15">
        <v>8899000</v>
      </c>
      <c r="D41" s="15">
        <f t="shared" ref="D41:E42" si="11">PRODUCT(C41,1.05)</f>
        <v>9343950</v>
      </c>
      <c r="E41" s="15">
        <f t="shared" si="11"/>
        <v>9811147.5</v>
      </c>
      <c r="F41" s="70">
        <f>SUM(C41:E41)</f>
        <v>28054097.5</v>
      </c>
      <c r="G41" s="70">
        <v>8640000</v>
      </c>
      <c r="I41" s="11"/>
    </row>
    <row r="42" spans="1:9" ht="30" customHeight="1">
      <c r="A42" s="71">
        <v>23050102</v>
      </c>
      <c r="B42" s="72" t="s">
        <v>91</v>
      </c>
      <c r="C42" s="15">
        <v>2596000</v>
      </c>
      <c r="D42" s="15">
        <f t="shared" si="11"/>
        <v>2725800</v>
      </c>
      <c r="E42" s="15">
        <f t="shared" si="11"/>
        <v>2862090</v>
      </c>
      <c r="F42" s="70">
        <f>SUM(C42:E42)</f>
        <v>8183890</v>
      </c>
      <c r="G42" s="70">
        <v>2520000</v>
      </c>
      <c r="I42" s="11"/>
    </row>
    <row r="43" spans="1:9" ht="30" customHeight="1">
      <c r="A43" s="102"/>
      <c r="B43" s="103" t="s">
        <v>37</v>
      </c>
      <c r="C43" s="104">
        <f>SUM(C41:C42)</f>
        <v>11495000</v>
      </c>
      <c r="D43" s="104">
        <f>SUM(D41:D42)</f>
        <v>12069750</v>
      </c>
      <c r="E43" s="104">
        <f>SUM(E41:E42)</f>
        <v>12673237.5</v>
      </c>
      <c r="F43" s="104">
        <f>SUM(F41:F42)</f>
        <v>36237987.5</v>
      </c>
      <c r="G43" s="104">
        <v>11160000</v>
      </c>
      <c r="I43" s="11"/>
    </row>
    <row r="44" spans="1:9" ht="30" customHeight="1">
      <c r="A44" s="71"/>
      <c r="B44" s="72"/>
      <c r="C44" s="70"/>
      <c r="D44" s="70"/>
      <c r="E44" s="70"/>
      <c r="F44" s="70"/>
      <c r="G44" s="70"/>
      <c r="I44" s="11"/>
    </row>
    <row r="45" spans="1:9" ht="30" customHeight="1">
      <c r="A45" s="71"/>
      <c r="B45" s="69" t="s">
        <v>112</v>
      </c>
      <c r="C45" s="73"/>
      <c r="D45" s="73"/>
      <c r="E45" s="73"/>
      <c r="F45" s="73"/>
      <c r="G45" s="73"/>
      <c r="I45" s="11"/>
    </row>
    <row r="46" spans="1:9" ht="30" customHeight="1">
      <c r="A46" s="71">
        <v>31090102</v>
      </c>
      <c r="B46" s="72" t="s">
        <v>114</v>
      </c>
      <c r="C46" s="70"/>
      <c r="D46" s="70"/>
      <c r="E46" s="70"/>
      <c r="F46" s="70"/>
      <c r="G46" s="70"/>
      <c r="I46" s="11"/>
    </row>
    <row r="47" spans="1:9" ht="30" customHeight="1">
      <c r="A47" s="71">
        <v>31090103</v>
      </c>
      <c r="B47" s="72" t="s">
        <v>115</v>
      </c>
      <c r="C47" s="70"/>
      <c r="D47" s="70"/>
      <c r="E47" s="70"/>
      <c r="F47" s="70"/>
      <c r="G47" s="70"/>
      <c r="I47" s="11"/>
    </row>
    <row r="48" spans="1:9" ht="30" customHeight="1">
      <c r="A48" s="102"/>
      <c r="B48" s="103" t="s">
        <v>37</v>
      </c>
      <c r="C48" s="104"/>
      <c r="D48" s="104"/>
      <c r="E48" s="104"/>
      <c r="F48" s="104"/>
      <c r="G48" s="104"/>
      <c r="I48" s="11"/>
    </row>
    <row r="49" spans="1:9" ht="30" customHeight="1">
      <c r="A49" s="71"/>
      <c r="B49" s="69"/>
      <c r="C49" s="70"/>
      <c r="D49" s="70"/>
      <c r="E49" s="70"/>
      <c r="F49" s="70"/>
      <c r="G49" s="70"/>
      <c r="I49" s="11"/>
    </row>
    <row r="50" spans="1:9" ht="30" customHeight="1">
      <c r="A50" s="102"/>
      <c r="B50" s="103" t="s">
        <v>95</v>
      </c>
      <c r="C50" s="104">
        <f>SUM(C48,C43,C38,C33,C23,C18)</f>
        <v>236139000</v>
      </c>
      <c r="D50" s="104">
        <f>SUM(D48,D43,D38,D33,D23,D18)</f>
        <v>247945950</v>
      </c>
      <c r="E50" s="104">
        <f>SUM(E48,E43,E38,E33,E23,E18)</f>
        <v>260343247.5</v>
      </c>
      <c r="F50" s="104">
        <f>SUM(F48,F43,F38,F33,F23,F18)</f>
        <v>744428197.5</v>
      </c>
      <c r="G50" s="104">
        <v>374763600</v>
      </c>
      <c r="I50" s="11"/>
    </row>
    <row r="64" spans="1:9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92" orientation="landscape" useFirstPageNumber="1" verticalDpi="300" r:id="rId1"/>
  <headerFooter>
    <oddFooter>&amp;C&amp;"Arial Black,Regular"&amp;18&amp;P</oddFooter>
  </headerFooter>
  <rowBreaks count="1" manualBreakCount="1">
    <brk id="22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I96"/>
  <sheetViews>
    <sheetView view="pageBreakPreview" topLeftCell="A40" zoomScale="60" workbookViewId="0">
      <selection activeCell="E39" sqref="E39"/>
    </sheetView>
  </sheetViews>
  <sheetFormatPr defaultColWidth="9.140625" defaultRowHeight="16.5"/>
  <cols>
    <col min="1" max="1" width="14.28515625" style="6" customWidth="1"/>
    <col min="2" max="2" width="92.85546875" style="1" customWidth="1"/>
    <col min="3" max="3" width="20.85546875" style="1" customWidth="1"/>
    <col min="4" max="4" width="19.5703125" style="1" customWidth="1"/>
    <col min="5" max="5" width="21.42578125" style="1" customWidth="1"/>
    <col min="6" max="6" width="19.42578125" style="1" customWidth="1"/>
    <col min="7" max="7" width="20.4257812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9" t="s">
        <v>215</v>
      </c>
      <c r="B3" s="179"/>
      <c r="C3" s="179"/>
      <c r="D3" s="179"/>
      <c r="E3" s="179"/>
      <c r="F3" s="179"/>
      <c r="G3" s="179"/>
    </row>
    <row r="4" spans="1:9" ht="22.5" customHeight="1">
      <c r="A4" s="180" t="s">
        <v>99</v>
      </c>
      <c r="B4" s="180"/>
      <c r="C4" s="180"/>
      <c r="D4" s="180"/>
      <c r="E4" s="180"/>
      <c r="F4" s="180"/>
      <c r="G4" s="180"/>
    </row>
    <row r="5" spans="1:9" ht="58.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/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5.1" customHeight="1">
      <c r="A9" s="16">
        <v>23010106</v>
      </c>
      <c r="B9" s="17" t="s">
        <v>12</v>
      </c>
      <c r="C9" s="15">
        <v>10000000</v>
      </c>
      <c r="D9" s="15">
        <f>PRODUCT(C9,1.05)</f>
        <v>10500000</v>
      </c>
      <c r="E9" s="15">
        <f>PRODUCT(D9,1.05)</f>
        <v>11025000</v>
      </c>
      <c r="F9" s="15">
        <f>SUM(C9:E9)</f>
        <v>31525000</v>
      </c>
      <c r="G9" s="15"/>
    </row>
    <row r="10" spans="1:9" ht="35.1" customHeight="1">
      <c r="A10" s="16">
        <v>23010118</v>
      </c>
      <c r="B10" s="17" t="s">
        <v>24</v>
      </c>
      <c r="C10" s="15"/>
      <c r="D10" s="15"/>
      <c r="E10" s="15"/>
      <c r="F10" s="15"/>
      <c r="G10" s="15"/>
    </row>
    <row r="11" spans="1:9" ht="35.1" customHeight="1">
      <c r="A11" s="16">
        <v>23010119</v>
      </c>
      <c r="B11" s="17" t="s">
        <v>25</v>
      </c>
      <c r="C11" s="15">
        <v>55597752</v>
      </c>
      <c r="D11" s="15">
        <f t="shared" ref="D11:E11" si="0">PRODUCT(C11,1.05)</f>
        <v>58377639.600000001</v>
      </c>
      <c r="E11" s="15">
        <f t="shared" si="0"/>
        <v>61296521.580000006</v>
      </c>
      <c r="F11" s="15">
        <f>SUM(C11:E11)</f>
        <v>175271913.18000001</v>
      </c>
      <c r="G11" s="15">
        <v>53978400</v>
      </c>
      <c r="I11" s="64"/>
    </row>
    <row r="12" spans="1:9" ht="35.1" customHeight="1">
      <c r="A12" s="16">
        <v>23010120</v>
      </c>
      <c r="B12" s="17" t="s">
        <v>26</v>
      </c>
      <c r="C12" s="15"/>
      <c r="D12" s="15"/>
      <c r="E12" s="15"/>
      <c r="F12" s="15"/>
      <c r="G12" s="15"/>
      <c r="I12" s="64"/>
    </row>
    <row r="13" spans="1:9" ht="35.1" customHeight="1">
      <c r="A13" s="16">
        <v>23010127</v>
      </c>
      <c r="B13" s="17" t="s">
        <v>33</v>
      </c>
      <c r="C13" s="15">
        <v>210000000</v>
      </c>
      <c r="D13" s="15">
        <f t="shared" ref="D13:E13" si="1">PRODUCT(C13,1.05)</f>
        <v>220500000</v>
      </c>
      <c r="E13" s="15">
        <f t="shared" si="1"/>
        <v>231525000</v>
      </c>
      <c r="F13" s="15">
        <f>SUM(C13:E13)</f>
        <v>662025000</v>
      </c>
      <c r="G13" s="15"/>
      <c r="I13" s="64"/>
    </row>
    <row r="14" spans="1:9" s="11" customFormat="1" ht="35.1" customHeight="1">
      <c r="A14" s="71">
        <v>23010141</v>
      </c>
      <c r="B14" s="72" t="s">
        <v>97</v>
      </c>
      <c r="C14" s="70"/>
      <c r="D14" s="15"/>
      <c r="E14" s="15"/>
      <c r="F14" s="70"/>
      <c r="G14" s="70"/>
      <c r="I14" s="64"/>
    </row>
    <row r="15" spans="1:9" s="11" customFormat="1" ht="35.1" customHeight="1">
      <c r="A15" s="71">
        <v>23010142</v>
      </c>
      <c r="B15" s="72" t="s">
        <v>160</v>
      </c>
      <c r="C15" s="15">
        <v>500000000</v>
      </c>
      <c r="D15" s="15">
        <f t="shared" ref="D15:E15" si="2">PRODUCT(C15,1.05)</f>
        <v>525000000</v>
      </c>
      <c r="E15" s="15">
        <f t="shared" si="2"/>
        <v>551250000</v>
      </c>
      <c r="F15" s="70">
        <f>SUM(C15:E15)</f>
        <v>1576250000</v>
      </c>
      <c r="G15" s="70">
        <v>998600400</v>
      </c>
      <c r="I15" s="64"/>
    </row>
    <row r="16" spans="1:9" s="11" customFormat="1" ht="35.1" customHeight="1">
      <c r="A16" s="71">
        <v>23010143</v>
      </c>
      <c r="B16" s="72" t="s">
        <v>161</v>
      </c>
      <c r="C16" s="70"/>
      <c r="D16" s="15"/>
      <c r="E16" s="15"/>
      <c r="F16" s="70"/>
      <c r="G16" s="70"/>
      <c r="I16" s="64"/>
    </row>
    <row r="17" spans="1:9" s="11" customFormat="1" ht="35.1" customHeight="1">
      <c r="A17" s="71">
        <v>23010144</v>
      </c>
      <c r="B17" s="72" t="s">
        <v>162</v>
      </c>
      <c r="C17" s="70"/>
      <c r="D17" s="15"/>
      <c r="E17" s="15"/>
      <c r="F17" s="70"/>
      <c r="G17" s="70"/>
      <c r="I17" s="64"/>
    </row>
    <row r="18" spans="1:9" s="11" customFormat="1" ht="35.1" customHeight="1">
      <c r="A18" s="71">
        <v>23010151</v>
      </c>
      <c r="B18" s="72" t="s">
        <v>124</v>
      </c>
      <c r="C18" s="70">
        <v>120000000</v>
      </c>
      <c r="D18" s="15">
        <f t="shared" ref="D18:E18" si="3">PRODUCT(C18,1.05)</f>
        <v>126000000</v>
      </c>
      <c r="E18" s="15">
        <f t="shared" si="3"/>
        <v>132300000</v>
      </c>
      <c r="F18" s="70">
        <f>SUM(C18:E18)</f>
        <v>378300000</v>
      </c>
      <c r="G18" s="70"/>
      <c r="I18" s="64"/>
    </row>
    <row r="19" spans="1:9" s="11" customFormat="1" ht="35.1" customHeight="1">
      <c r="A19" s="71">
        <v>23010156</v>
      </c>
      <c r="B19" s="72" t="s">
        <v>156</v>
      </c>
      <c r="C19" s="70"/>
      <c r="D19" s="70"/>
      <c r="E19" s="70"/>
      <c r="F19" s="70"/>
      <c r="G19" s="70"/>
      <c r="I19" s="64"/>
    </row>
    <row r="20" spans="1:9" ht="35.1" customHeight="1">
      <c r="A20" s="102"/>
      <c r="B20" s="103" t="s">
        <v>37</v>
      </c>
      <c r="C20" s="104">
        <f>SUM(C8:C19)</f>
        <v>895597752</v>
      </c>
      <c r="D20" s="104">
        <f>SUM(D9:D19)</f>
        <v>940377639.60000002</v>
      </c>
      <c r="E20" s="104">
        <f>SUM(E9:E19)</f>
        <v>987396521.58000004</v>
      </c>
      <c r="F20" s="104">
        <f>SUM(F9:F19)</f>
        <v>2823371913.1800003</v>
      </c>
      <c r="G20" s="104">
        <v>1052578800</v>
      </c>
      <c r="I20" s="64"/>
    </row>
    <row r="21" spans="1:9" ht="35.1" customHeight="1">
      <c r="A21" s="16"/>
      <c r="C21" s="18"/>
      <c r="D21" s="15"/>
      <c r="E21" s="15"/>
      <c r="F21" s="15"/>
      <c r="G21" s="18"/>
      <c r="I21" s="64"/>
    </row>
    <row r="22" spans="1:9" ht="35.1" customHeight="1">
      <c r="A22" s="16"/>
      <c r="B22" s="17"/>
      <c r="C22" s="15"/>
      <c r="D22" s="15"/>
      <c r="E22" s="15"/>
      <c r="F22" s="15"/>
      <c r="G22" s="15"/>
      <c r="I22" s="64"/>
    </row>
    <row r="23" spans="1:9" ht="35.1" customHeight="1">
      <c r="A23" s="12">
        <v>23020100</v>
      </c>
      <c r="B23" s="13" t="s">
        <v>38</v>
      </c>
      <c r="C23" s="15"/>
      <c r="D23" s="15"/>
      <c r="E23" s="15"/>
      <c r="F23" s="15"/>
      <c r="G23" s="15"/>
      <c r="I23" s="64"/>
    </row>
    <row r="24" spans="1:9" ht="35.1" customHeight="1">
      <c r="A24" s="16">
        <v>23020101</v>
      </c>
      <c r="B24" s="160" t="s">
        <v>321</v>
      </c>
      <c r="C24" s="15">
        <v>25000000</v>
      </c>
      <c r="D24" s="15">
        <f t="shared" ref="D24:E24" si="4">PRODUCT(C24,1.05)</f>
        <v>26250000</v>
      </c>
      <c r="E24" s="15">
        <f t="shared" si="4"/>
        <v>27562500</v>
      </c>
      <c r="F24" s="15">
        <f>SUM(C24:E24)</f>
        <v>78812500</v>
      </c>
      <c r="G24" s="15">
        <v>80967600</v>
      </c>
      <c r="I24" s="64"/>
    </row>
    <row r="25" spans="1:9" ht="35.1" customHeight="1">
      <c r="A25" s="16">
        <v>23020102</v>
      </c>
      <c r="B25" s="17" t="s">
        <v>40</v>
      </c>
      <c r="C25" s="18"/>
      <c r="D25" s="15"/>
      <c r="E25" s="15"/>
      <c r="F25" s="15"/>
      <c r="G25" s="18"/>
      <c r="I25" s="64"/>
    </row>
    <row r="26" spans="1:9" ht="35.1" customHeight="1">
      <c r="A26" s="71">
        <v>23020162</v>
      </c>
      <c r="B26" s="72" t="s">
        <v>172</v>
      </c>
      <c r="C26" s="70"/>
      <c r="D26" s="70"/>
      <c r="E26" s="70"/>
      <c r="F26" s="70"/>
      <c r="G26" s="70"/>
      <c r="I26" s="64"/>
    </row>
    <row r="27" spans="1:9" ht="35.1" customHeight="1">
      <c r="A27" s="102"/>
      <c r="B27" s="103" t="s">
        <v>37</v>
      </c>
      <c r="C27" s="104">
        <f>SUM(C24:C26)</f>
        <v>25000000</v>
      </c>
      <c r="D27" s="104">
        <f>SUM(D24:D26)</f>
        <v>26250000</v>
      </c>
      <c r="E27" s="104">
        <f>SUM(E24:E26)</f>
        <v>27562500</v>
      </c>
      <c r="F27" s="104">
        <f>SUM(F24:F26)</f>
        <v>78812500</v>
      </c>
      <c r="G27" s="104">
        <v>80967600</v>
      </c>
      <c r="I27" s="64"/>
    </row>
    <row r="28" spans="1:9" ht="35.1" customHeight="1">
      <c r="A28" s="16"/>
      <c r="B28" s="13"/>
      <c r="C28" s="15"/>
      <c r="D28" s="15"/>
      <c r="E28" s="15"/>
      <c r="F28" s="15"/>
      <c r="G28" s="15"/>
      <c r="I28" s="64"/>
    </row>
    <row r="29" spans="1:9" ht="35.1" customHeight="1">
      <c r="A29" s="12">
        <v>23030100</v>
      </c>
      <c r="B29" s="13" t="s">
        <v>61</v>
      </c>
      <c r="C29" s="15"/>
      <c r="D29" s="15"/>
      <c r="E29" s="15"/>
      <c r="F29" s="15"/>
      <c r="G29" s="15"/>
      <c r="I29" s="64"/>
    </row>
    <row r="30" spans="1:9" ht="35.1" customHeight="1">
      <c r="A30" s="16">
        <v>23030121</v>
      </c>
      <c r="B30" s="17" t="s">
        <v>77</v>
      </c>
      <c r="C30" s="15">
        <v>25000000</v>
      </c>
      <c r="D30" s="15">
        <f t="shared" ref="D30:E30" si="5">PRODUCT(C30,1.05)</f>
        <v>26250000</v>
      </c>
      <c r="E30" s="15">
        <f t="shared" si="5"/>
        <v>27562500</v>
      </c>
      <c r="F30" s="15">
        <f>SUM(C30:E30)</f>
        <v>78812500</v>
      </c>
      <c r="G30" s="15">
        <v>134946000</v>
      </c>
      <c r="I30" s="64"/>
    </row>
    <row r="31" spans="1:9" ht="35.1" customHeight="1">
      <c r="A31" s="16">
        <v>23030122</v>
      </c>
      <c r="B31" s="17" t="s">
        <v>78</v>
      </c>
      <c r="C31" s="15"/>
      <c r="D31" s="15"/>
      <c r="E31" s="15"/>
      <c r="F31" s="15"/>
      <c r="G31" s="15"/>
      <c r="I31" s="64"/>
    </row>
    <row r="32" spans="1:9" ht="35.1" customHeight="1">
      <c r="A32" s="71">
        <v>23020163</v>
      </c>
      <c r="B32" s="72" t="s">
        <v>184</v>
      </c>
      <c r="C32" s="70"/>
      <c r="D32" s="70"/>
      <c r="E32" s="70"/>
      <c r="F32" s="70"/>
      <c r="G32" s="70"/>
      <c r="I32" s="64"/>
    </row>
    <row r="33" spans="1:9" ht="35.1" customHeight="1">
      <c r="A33" s="71">
        <v>23020164</v>
      </c>
      <c r="B33" s="72" t="s">
        <v>185</v>
      </c>
      <c r="C33" s="15">
        <v>70000000</v>
      </c>
      <c r="D33" s="15">
        <f t="shared" ref="D33:E33" si="6">PRODUCT(C33,1.05)</f>
        <v>73500000</v>
      </c>
      <c r="E33" s="15">
        <f t="shared" si="6"/>
        <v>77175000</v>
      </c>
      <c r="F33" s="70">
        <f>SUM(C33:E33)</f>
        <v>220675000</v>
      </c>
      <c r="G33" s="70">
        <v>80967600</v>
      </c>
      <c r="I33" s="64"/>
    </row>
    <row r="34" spans="1:9" ht="35.1" customHeight="1">
      <c r="A34" s="71">
        <v>23020165</v>
      </c>
      <c r="B34" s="72" t="s">
        <v>186</v>
      </c>
      <c r="C34" s="70"/>
      <c r="D34" s="70"/>
      <c r="E34" s="70"/>
      <c r="F34" s="70"/>
      <c r="G34" s="70"/>
      <c r="I34" s="64"/>
    </row>
    <row r="35" spans="1:9" ht="35.1" customHeight="1">
      <c r="A35" s="71">
        <v>23020166</v>
      </c>
      <c r="B35" s="72" t="s">
        <v>100</v>
      </c>
      <c r="C35" s="70"/>
      <c r="D35" s="70"/>
      <c r="E35" s="70"/>
      <c r="F35" s="70"/>
      <c r="G35" s="70"/>
      <c r="I35" s="64"/>
    </row>
    <row r="36" spans="1:9" ht="35.1" customHeight="1">
      <c r="A36" s="102"/>
      <c r="B36" s="103" t="s">
        <v>37</v>
      </c>
      <c r="C36" s="104">
        <f>SUM(C30:C35)</f>
        <v>95000000</v>
      </c>
      <c r="D36" s="104">
        <f>SUM(D30:D35)</f>
        <v>99750000</v>
      </c>
      <c r="E36" s="104">
        <f>SUM(E30:E35)</f>
        <v>104737500</v>
      </c>
      <c r="F36" s="104">
        <f>SUM(F30:F35)</f>
        <v>299487500</v>
      </c>
      <c r="G36" s="104">
        <v>215913600</v>
      </c>
      <c r="I36" s="64"/>
    </row>
    <row r="37" spans="1:9" ht="35.1" customHeight="1">
      <c r="A37" s="71"/>
      <c r="B37" s="69"/>
      <c r="C37" s="70"/>
      <c r="D37" s="70"/>
      <c r="E37" s="70"/>
      <c r="F37" s="70"/>
      <c r="G37" s="70"/>
      <c r="I37" s="64"/>
    </row>
    <row r="38" spans="1:9" ht="35.1" customHeight="1">
      <c r="A38" s="68">
        <v>23040100</v>
      </c>
      <c r="B38" s="69" t="s">
        <v>83</v>
      </c>
      <c r="C38" s="70"/>
      <c r="D38" s="70"/>
      <c r="E38" s="70"/>
      <c r="F38" s="70"/>
      <c r="G38" s="70"/>
      <c r="I38" s="64"/>
    </row>
    <row r="39" spans="1:9" ht="35.1" customHeight="1">
      <c r="A39" s="71">
        <v>23040101</v>
      </c>
      <c r="B39" s="72" t="s">
        <v>84</v>
      </c>
      <c r="C39" s="70"/>
      <c r="D39" s="70"/>
      <c r="E39" s="70"/>
      <c r="F39" s="70"/>
      <c r="G39" s="70"/>
      <c r="I39" s="64"/>
    </row>
    <row r="40" spans="1:9" ht="35.1" customHeight="1">
      <c r="A40" s="71">
        <v>23040102</v>
      </c>
      <c r="B40" s="72" t="s">
        <v>85</v>
      </c>
      <c r="C40" s="70"/>
      <c r="D40" s="70"/>
      <c r="E40" s="70"/>
      <c r="F40" s="70"/>
      <c r="G40" s="70"/>
      <c r="I40" s="64"/>
    </row>
    <row r="41" spans="1:9" ht="35.1" customHeight="1">
      <c r="A41" s="71">
        <v>23040108</v>
      </c>
      <c r="B41" s="72" t="s">
        <v>103</v>
      </c>
      <c r="C41" s="70"/>
      <c r="D41" s="70"/>
      <c r="E41" s="70"/>
      <c r="F41" s="70"/>
      <c r="G41" s="70"/>
      <c r="I41" s="64"/>
    </row>
    <row r="42" spans="1:9" ht="35.1" customHeight="1">
      <c r="A42" s="71">
        <v>23040109</v>
      </c>
      <c r="B42" s="72" t="s">
        <v>200</v>
      </c>
      <c r="C42" s="70"/>
      <c r="D42" s="70"/>
      <c r="E42" s="70"/>
      <c r="F42" s="70"/>
      <c r="G42" s="70"/>
      <c r="I42" s="64"/>
    </row>
    <row r="43" spans="1:9" ht="35.1" customHeight="1">
      <c r="A43" s="102"/>
      <c r="B43" s="103" t="s">
        <v>37</v>
      </c>
      <c r="C43" s="104"/>
      <c r="D43" s="104"/>
      <c r="E43" s="104"/>
      <c r="F43" s="104"/>
      <c r="G43" s="104"/>
      <c r="I43" s="64"/>
    </row>
    <row r="44" spans="1:9" ht="35.1" customHeight="1">
      <c r="A44" s="71"/>
      <c r="B44" s="69"/>
      <c r="C44" s="70"/>
      <c r="D44" s="70"/>
      <c r="E44" s="70"/>
      <c r="F44" s="70"/>
      <c r="G44" s="70"/>
      <c r="I44" s="64"/>
    </row>
    <row r="45" spans="1:9" ht="35.1" customHeight="1">
      <c r="A45" s="68">
        <v>23050100</v>
      </c>
      <c r="B45" s="69" t="s">
        <v>89</v>
      </c>
      <c r="C45" s="70"/>
      <c r="D45" s="70"/>
      <c r="E45" s="70"/>
      <c r="F45" s="70"/>
      <c r="G45" s="70"/>
      <c r="I45" s="64"/>
    </row>
    <row r="46" spans="1:9" ht="35.1" customHeight="1">
      <c r="A46" s="71">
        <v>23050101</v>
      </c>
      <c r="B46" s="72" t="s">
        <v>90</v>
      </c>
      <c r="C46" s="70"/>
      <c r="D46" s="70"/>
      <c r="E46" s="70"/>
      <c r="F46" s="70"/>
      <c r="G46" s="70"/>
      <c r="I46" s="64"/>
    </row>
    <row r="47" spans="1:9" ht="35.1" customHeight="1">
      <c r="A47" s="71">
        <v>23050148</v>
      </c>
      <c r="B47" s="72" t="s">
        <v>157</v>
      </c>
      <c r="C47" s="70"/>
      <c r="D47" s="70"/>
      <c r="E47" s="70"/>
      <c r="F47" s="70"/>
      <c r="G47" s="70"/>
      <c r="I47" s="64"/>
    </row>
    <row r="48" spans="1:9" ht="35.1" customHeight="1">
      <c r="A48" s="71">
        <v>23050149</v>
      </c>
      <c r="B48" s="75" t="s">
        <v>198</v>
      </c>
      <c r="C48" s="70"/>
      <c r="D48" s="70"/>
      <c r="E48" s="70"/>
      <c r="F48" s="70"/>
      <c r="G48" s="70"/>
      <c r="I48" s="64"/>
    </row>
    <row r="49" spans="1:9" ht="35.1" customHeight="1">
      <c r="A49" s="102"/>
      <c r="B49" s="103" t="s">
        <v>37</v>
      </c>
      <c r="C49" s="104"/>
      <c r="D49" s="104"/>
      <c r="E49" s="104"/>
      <c r="F49" s="104"/>
      <c r="G49" s="104"/>
      <c r="I49" s="64"/>
    </row>
    <row r="50" spans="1:9" ht="35.1" customHeight="1">
      <c r="A50" s="71"/>
      <c r="B50" s="72"/>
      <c r="C50" s="70"/>
      <c r="D50" s="70"/>
      <c r="E50" s="70"/>
      <c r="F50" s="70"/>
      <c r="G50" s="70"/>
      <c r="I50" s="64"/>
    </row>
    <row r="51" spans="1:9" ht="35.1" customHeight="1">
      <c r="A51" s="71"/>
      <c r="B51" s="69"/>
      <c r="C51" s="70"/>
      <c r="D51" s="70"/>
      <c r="E51" s="70"/>
      <c r="F51" s="70"/>
      <c r="G51" s="70"/>
      <c r="I51" s="64"/>
    </row>
    <row r="52" spans="1:9" ht="35.1" customHeight="1">
      <c r="A52" s="102"/>
      <c r="B52" s="103" t="s">
        <v>95</v>
      </c>
      <c r="C52" s="104">
        <f>SUM(C49,C43,C36,C27,C20)</f>
        <v>1015597752</v>
      </c>
      <c r="D52" s="104">
        <f>SUM(D49,D43,D36,D27,D20)</f>
        <v>1066377639.6</v>
      </c>
      <c r="E52" s="104">
        <f>SUM(E49,E43,E36,E27,E20)</f>
        <v>1119696521.5799999</v>
      </c>
      <c r="F52" s="104">
        <f>SUM(F49,F43,F36,F27,F20)</f>
        <v>3201671913.1800003</v>
      </c>
      <c r="G52" s="104">
        <v>1349460000</v>
      </c>
      <c r="I52" s="64"/>
    </row>
    <row r="53" spans="1:9" ht="35.1" customHeight="1" thickBot="1">
      <c r="A53" s="21"/>
      <c r="B53" s="22"/>
      <c r="C53" s="23"/>
      <c r="D53" s="23"/>
      <c r="E53" s="23"/>
      <c r="F53" s="23"/>
      <c r="G53" s="23"/>
      <c r="I53" s="64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94" orientation="landscape" useFirstPageNumber="1" verticalDpi="300" r:id="rId1"/>
  <headerFooter>
    <oddFooter>&amp;C&amp;"Arial Black,Regular"&amp;18&amp;P</oddFooter>
  </headerFooter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74"/>
  <sheetViews>
    <sheetView view="pageBreakPreview" topLeftCell="A19" zoomScale="60" workbookViewId="0">
      <selection activeCell="I36" sqref="I36"/>
    </sheetView>
  </sheetViews>
  <sheetFormatPr defaultColWidth="9.140625" defaultRowHeight="16.5"/>
  <cols>
    <col min="1" max="1" width="14.28515625" style="6" customWidth="1"/>
    <col min="2" max="2" width="66.5703125" style="1" customWidth="1"/>
    <col min="3" max="6" width="20.5703125" style="1" customWidth="1"/>
    <col min="7" max="7" width="20.140625" style="1" customWidth="1"/>
    <col min="8" max="8" width="16.85546875" style="1" bestFit="1" customWidth="1"/>
    <col min="9" max="9" width="26.5703125" style="62" customWidth="1"/>
    <col min="10" max="16384" width="9.140625" style="1"/>
  </cols>
  <sheetData>
    <row r="1" spans="1:8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8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8" ht="22.5" customHeight="1">
      <c r="A3" s="174" t="s">
        <v>211</v>
      </c>
      <c r="B3" s="174"/>
      <c r="C3" s="174"/>
      <c r="D3" s="174"/>
      <c r="E3" s="174"/>
      <c r="F3" s="174"/>
      <c r="G3" s="174"/>
    </row>
    <row r="4" spans="1:8" ht="22.5" customHeight="1">
      <c r="A4" s="175" t="s">
        <v>209</v>
      </c>
      <c r="B4" s="175"/>
      <c r="C4" s="175"/>
      <c r="D4" s="175"/>
      <c r="E4" s="175"/>
      <c r="F4" s="175"/>
      <c r="G4" s="175"/>
    </row>
    <row r="5" spans="1:8" ht="43.5" customHeight="1">
      <c r="A5" s="12" t="s">
        <v>3</v>
      </c>
      <c r="B5" s="13" t="s">
        <v>4</v>
      </c>
      <c r="C5" s="14" t="s">
        <v>263</v>
      </c>
      <c r="D5" s="165" t="s">
        <v>411</v>
      </c>
      <c r="E5" s="165" t="s">
        <v>412</v>
      </c>
      <c r="F5" s="166" t="s">
        <v>413</v>
      </c>
      <c r="G5" s="14" t="s">
        <v>5</v>
      </c>
    </row>
    <row r="6" spans="1:8" ht="30" customHeight="1">
      <c r="A6" s="12"/>
      <c r="B6" s="13"/>
      <c r="C6" s="14" t="s">
        <v>0</v>
      </c>
      <c r="D6" s="14"/>
      <c r="E6" s="14"/>
      <c r="F6" s="14"/>
      <c r="G6" s="14" t="s">
        <v>0</v>
      </c>
    </row>
    <row r="7" spans="1:8" ht="30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8" ht="30" customHeight="1">
      <c r="A8" s="16">
        <v>23010112</v>
      </c>
      <c r="B8" s="17" t="s">
        <v>18</v>
      </c>
      <c r="C8" s="15">
        <v>55143892.799999997</v>
      </c>
      <c r="D8" s="15">
        <f>PRODUCT(C8,1.05)</f>
        <v>57901087.439999998</v>
      </c>
      <c r="E8" s="15">
        <f>PRODUCT(D8,1.05)</f>
        <v>60796141.811999999</v>
      </c>
      <c r="F8" s="15">
        <f t="shared" ref="F8:F16" si="0">SUM(C8:E8)</f>
        <v>173841122.05199999</v>
      </c>
      <c r="G8" s="15">
        <v>53537760</v>
      </c>
      <c r="H8" s="158">
        <f>PRODUCT(G8,1.03)</f>
        <v>55143892.800000004</v>
      </c>
    </row>
    <row r="9" spans="1:8" ht="30" customHeight="1">
      <c r="A9" s="16">
        <v>23010113</v>
      </c>
      <c r="B9" s="17" t="s">
        <v>19</v>
      </c>
      <c r="C9" s="15">
        <v>0</v>
      </c>
      <c r="D9" s="15"/>
      <c r="E9" s="15"/>
      <c r="F9" s="15">
        <f t="shared" si="0"/>
        <v>0</v>
      </c>
      <c r="G9" s="15"/>
      <c r="H9" s="64"/>
    </row>
    <row r="10" spans="1:8" ht="30" customHeight="1">
      <c r="A10" s="16">
        <v>23010114</v>
      </c>
      <c r="B10" s="17" t="s">
        <v>20</v>
      </c>
      <c r="C10" s="15">
        <v>24720000</v>
      </c>
      <c r="D10" s="15">
        <f>PRODUCT(C10,1.05)</f>
        <v>25956000</v>
      </c>
      <c r="E10" s="15">
        <f>PRODUCT(D10,1.05)</f>
        <v>27253800</v>
      </c>
      <c r="F10" s="15">
        <f t="shared" si="0"/>
        <v>77929800</v>
      </c>
      <c r="G10" s="15">
        <v>24000000</v>
      </c>
      <c r="H10" s="64"/>
    </row>
    <row r="11" spans="1:8" ht="30" customHeight="1">
      <c r="A11" s="16">
        <v>23010115</v>
      </c>
      <c r="B11" s="17" t="s">
        <v>21</v>
      </c>
      <c r="C11" s="15">
        <v>0</v>
      </c>
      <c r="D11" s="15"/>
      <c r="E11" s="15"/>
      <c r="F11" s="15">
        <f t="shared" si="0"/>
        <v>0</v>
      </c>
      <c r="G11" s="15"/>
      <c r="H11" s="64"/>
    </row>
    <row r="12" spans="1:8" ht="30" customHeight="1">
      <c r="A12" s="16">
        <v>23010116</v>
      </c>
      <c r="B12" s="17" t="s">
        <v>22</v>
      </c>
      <c r="C12" s="15">
        <v>0</v>
      </c>
      <c r="D12" s="15"/>
      <c r="E12" s="15"/>
      <c r="F12" s="15">
        <f t="shared" si="0"/>
        <v>0</v>
      </c>
      <c r="G12" s="15"/>
      <c r="H12" s="64"/>
    </row>
    <row r="13" spans="1:8" ht="30" customHeight="1">
      <c r="A13" s="16">
        <v>23010117</v>
      </c>
      <c r="B13" s="17" t="s">
        <v>23</v>
      </c>
      <c r="C13" s="15">
        <v>0</v>
      </c>
      <c r="D13" s="15"/>
      <c r="E13" s="15"/>
      <c r="F13" s="15">
        <f t="shared" si="0"/>
        <v>0</v>
      </c>
      <c r="G13" s="15"/>
      <c r="H13" s="64"/>
    </row>
    <row r="14" spans="1:8" ht="30" customHeight="1">
      <c r="A14" s="16">
        <v>23010118</v>
      </c>
      <c r="B14" s="17" t="s">
        <v>24</v>
      </c>
      <c r="C14" s="15">
        <v>0</v>
      </c>
      <c r="D14" s="15"/>
      <c r="E14" s="15"/>
      <c r="F14" s="15">
        <f t="shared" si="0"/>
        <v>0</v>
      </c>
      <c r="G14" s="15"/>
      <c r="H14" s="64"/>
    </row>
    <row r="15" spans="1:8" ht="30" customHeight="1">
      <c r="A15" s="16">
        <v>23010119</v>
      </c>
      <c r="B15" s="17" t="s">
        <v>25</v>
      </c>
      <c r="C15" s="15">
        <v>27798876</v>
      </c>
      <c r="D15" s="15">
        <f t="shared" ref="D15:E17" si="1">PRODUCT(C15,1.05)</f>
        <v>29188819.800000001</v>
      </c>
      <c r="E15" s="15">
        <f t="shared" si="1"/>
        <v>30648260.790000003</v>
      </c>
      <c r="F15" s="15">
        <f t="shared" si="0"/>
        <v>87635956.590000004</v>
      </c>
      <c r="G15" s="15">
        <v>26989200</v>
      </c>
      <c r="H15" s="64"/>
    </row>
    <row r="16" spans="1:8" ht="30" customHeight="1">
      <c r="A16" s="16">
        <v>23010132</v>
      </c>
      <c r="B16" s="17" t="s">
        <v>34</v>
      </c>
      <c r="C16" s="15">
        <v>186718400</v>
      </c>
      <c r="D16" s="15">
        <f t="shared" si="1"/>
        <v>196054320</v>
      </c>
      <c r="E16" s="15">
        <f t="shared" si="1"/>
        <v>205857036</v>
      </c>
      <c r="F16" s="15">
        <f t="shared" si="0"/>
        <v>588629756</v>
      </c>
      <c r="G16" s="15">
        <v>181280000</v>
      </c>
      <c r="H16" s="64"/>
    </row>
    <row r="17" spans="1:8" ht="30" customHeight="1">
      <c r="A17" s="81"/>
      <c r="B17" s="82" t="s">
        <v>37</v>
      </c>
      <c r="C17" s="83">
        <f>SUM(C8:C16)</f>
        <v>294381168.80000001</v>
      </c>
      <c r="D17" s="83">
        <f t="shared" si="1"/>
        <v>309100227.24000001</v>
      </c>
      <c r="E17" s="83">
        <f t="shared" si="1"/>
        <v>324555238.602</v>
      </c>
      <c r="F17" s="83">
        <f>SUM(F8:F16)</f>
        <v>928036634.64199996</v>
      </c>
      <c r="G17" s="83">
        <v>285806960</v>
      </c>
      <c r="H17" s="64"/>
    </row>
    <row r="18" spans="1:8" ht="30" customHeight="1">
      <c r="A18" s="16"/>
      <c r="B18" s="17"/>
      <c r="C18" s="15">
        <v>0</v>
      </c>
      <c r="D18" s="15"/>
      <c r="E18" s="15"/>
      <c r="F18" s="15"/>
      <c r="G18" s="15"/>
      <c r="H18" s="64"/>
    </row>
    <row r="19" spans="1:8" ht="30" customHeight="1">
      <c r="A19" s="12">
        <v>23020100</v>
      </c>
      <c r="B19" s="13" t="s">
        <v>38</v>
      </c>
      <c r="C19" s="15">
        <v>0</v>
      </c>
      <c r="D19" s="15"/>
      <c r="E19" s="15"/>
      <c r="F19" s="15">
        <f t="shared" ref="F19:F26" si="2">SUM(C19:E19)</f>
        <v>0</v>
      </c>
      <c r="G19" s="15"/>
      <c r="H19" s="64"/>
    </row>
    <row r="20" spans="1:8" ht="30" customHeight="1">
      <c r="A20" s="16">
        <v>23020101</v>
      </c>
      <c r="B20" s="17" t="s">
        <v>39</v>
      </c>
      <c r="C20" s="15">
        <v>0</v>
      </c>
      <c r="D20" s="15"/>
      <c r="E20" s="15"/>
      <c r="F20" s="15">
        <f t="shared" si="2"/>
        <v>0</v>
      </c>
      <c r="G20" s="15"/>
      <c r="H20" s="64"/>
    </row>
    <row r="21" spans="1:8" ht="30" customHeight="1">
      <c r="A21" s="16">
        <v>23020102</v>
      </c>
      <c r="B21" s="17" t="s">
        <v>40</v>
      </c>
      <c r="C21" s="15">
        <v>103000000</v>
      </c>
      <c r="D21" s="15">
        <f>PRODUCT(C21,1.05)</f>
        <v>108150000</v>
      </c>
      <c r="E21" s="15">
        <f>PRODUCT(D21,1.05)</f>
        <v>113557500</v>
      </c>
      <c r="F21" s="15">
        <f t="shared" si="2"/>
        <v>324707500</v>
      </c>
      <c r="G21" s="15">
        <v>100000000</v>
      </c>
      <c r="H21" s="64"/>
    </row>
    <row r="22" spans="1:8" ht="30" customHeight="1">
      <c r="A22" s="16">
        <v>23020103</v>
      </c>
      <c r="B22" s="17" t="s">
        <v>41</v>
      </c>
      <c r="C22" s="15">
        <v>0</v>
      </c>
      <c r="D22" s="15"/>
      <c r="E22" s="15"/>
      <c r="F22" s="15">
        <f t="shared" si="2"/>
        <v>0</v>
      </c>
      <c r="G22" s="15"/>
      <c r="H22" s="64"/>
    </row>
    <row r="23" spans="1:8" ht="30" customHeight="1">
      <c r="A23" s="16">
        <v>23020104</v>
      </c>
      <c r="B23" s="17" t="s">
        <v>42</v>
      </c>
      <c r="C23" s="15">
        <v>0</v>
      </c>
      <c r="D23" s="15"/>
      <c r="E23" s="15"/>
      <c r="F23" s="15">
        <f t="shared" si="2"/>
        <v>0</v>
      </c>
      <c r="G23" s="15"/>
      <c r="H23" s="64"/>
    </row>
    <row r="24" spans="1:8" ht="30" customHeight="1">
      <c r="A24" s="16">
        <v>23020105</v>
      </c>
      <c r="B24" s="17" t="s">
        <v>43</v>
      </c>
      <c r="C24" s="15">
        <v>11119550.4</v>
      </c>
      <c r="D24" s="15">
        <f>PRODUCT(C24,1.05)</f>
        <v>11675527.920000002</v>
      </c>
      <c r="E24" s="15">
        <f>PRODUCT(D24,1.05)</f>
        <v>12259304.316000002</v>
      </c>
      <c r="F24" s="15">
        <f t="shared" si="2"/>
        <v>35054382.636</v>
      </c>
      <c r="G24" s="15">
        <v>10795680</v>
      </c>
      <c r="H24" s="64"/>
    </row>
    <row r="25" spans="1:8" ht="30" customHeight="1">
      <c r="A25" s="16">
        <v>23020106</v>
      </c>
      <c r="B25" s="17" t="s">
        <v>148</v>
      </c>
      <c r="C25" s="15">
        <v>0</v>
      </c>
      <c r="D25" s="15"/>
      <c r="E25" s="15"/>
      <c r="F25" s="15">
        <f t="shared" si="2"/>
        <v>0</v>
      </c>
      <c r="G25" s="15"/>
      <c r="H25" s="64"/>
    </row>
    <row r="26" spans="1:8" ht="30" customHeight="1">
      <c r="A26" s="16">
        <v>23020107</v>
      </c>
      <c r="B26" s="17" t="s">
        <v>45</v>
      </c>
      <c r="C26" s="15">
        <v>0</v>
      </c>
      <c r="D26" s="15"/>
      <c r="E26" s="15"/>
      <c r="F26" s="15">
        <f t="shared" si="2"/>
        <v>0</v>
      </c>
      <c r="G26" s="15"/>
      <c r="H26" s="64"/>
    </row>
    <row r="27" spans="1:8" ht="30" customHeight="1">
      <c r="A27" s="81"/>
      <c r="B27" s="82" t="s">
        <v>37</v>
      </c>
      <c r="C27" s="83">
        <f>SUM(C20:C26)</f>
        <v>114119550.40000001</v>
      </c>
      <c r="D27" s="83">
        <f>PRODUCT(C27,1.05)</f>
        <v>119825527.92000002</v>
      </c>
      <c r="E27" s="83">
        <f>PRODUCT(D27,1.05)</f>
        <v>125816804.31600003</v>
      </c>
      <c r="F27" s="83">
        <f>SUM(F19:F26)</f>
        <v>359761882.63599998</v>
      </c>
      <c r="G27" s="83">
        <v>110795680</v>
      </c>
      <c r="H27" s="64"/>
    </row>
    <row r="28" spans="1:8" ht="30" customHeight="1">
      <c r="A28" s="16">
        <v>23030119</v>
      </c>
      <c r="B28" s="17" t="s">
        <v>76</v>
      </c>
      <c r="C28" s="15">
        <v>0</v>
      </c>
      <c r="D28" s="15"/>
      <c r="E28" s="15"/>
      <c r="F28" s="15"/>
      <c r="G28" s="15"/>
      <c r="H28" s="64"/>
    </row>
    <row r="29" spans="1:8" ht="30" customHeight="1">
      <c r="A29" s="16">
        <v>23030121</v>
      </c>
      <c r="B29" s="17" t="s">
        <v>77</v>
      </c>
      <c r="C29" s="15">
        <v>306752457.60000002</v>
      </c>
      <c r="D29" s="15">
        <f t="shared" ref="D29:E31" si="3">PRODUCT(C29,1.05)</f>
        <v>322090080.48000002</v>
      </c>
      <c r="E29" s="15">
        <f t="shared" si="3"/>
        <v>338194584.50400001</v>
      </c>
      <c r="F29" s="15">
        <f>SUM(C29:E29)</f>
        <v>967037122.58400011</v>
      </c>
      <c r="G29" s="15">
        <v>297817920</v>
      </c>
      <c r="H29" s="64"/>
    </row>
    <row r="30" spans="1:8" ht="30" customHeight="1">
      <c r="A30" s="81"/>
      <c r="B30" s="82" t="s">
        <v>37</v>
      </c>
      <c r="C30" s="83">
        <f>SUM(C28:C29)</f>
        <v>306752457.60000002</v>
      </c>
      <c r="D30" s="83">
        <f t="shared" si="3"/>
        <v>322090080.48000002</v>
      </c>
      <c r="E30" s="83">
        <f t="shared" si="3"/>
        <v>338194584.50400001</v>
      </c>
      <c r="F30" s="83">
        <f>SUM(D30:E30)</f>
        <v>660284664.98399997</v>
      </c>
      <c r="G30" s="83">
        <v>297817920</v>
      </c>
      <c r="H30" s="64"/>
    </row>
    <row r="31" spans="1:8" ht="30" customHeight="1">
      <c r="A31" s="81"/>
      <c r="B31" s="82" t="s">
        <v>95</v>
      </c>
      <c r="C31" s="83">
        <f>SUM(C17,C27,C30)</f>
        <v>715253176.80000007</v>
      </c>
      <c r="D31" s="83">
        <f t="shared" si="3"/>
        <v>751015835.6400001</v>
      </c>
      <c r="E31" s="83">
        <f t="shared" si="3"/>
        <v>788566627.42200017</v>
      </c>
      <c r="F31" s="83">
        <f>SUM(F29:F30)</f>
        <v>1627321787.5680001</v>
      </c>
      <c r="G31" s="83">
        <v>694420560</v>
      </c>
      <c r="H31" s="64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</sheetData>
  <mergeCells count="4">
    <mergeCell ref="A1:G1"/>
    <mergeCell ref="A2:G2"/>
    <mergeCell ref="A3:G3"/>
    <mergeCell ref="A4:G4"/>
  </mergeCells>
  <pageMargins left="0.4" right="0.36" top="0.75" bottom="0.75" header="0.3" footer="0.3"/>
  <pageSetup scale="53" firstPageNumber="162" orientation="landscape" useFirstPageNumber="1" verticalDpi="300" r:id="rId1"/>
  <headerFooter>
    <oddFooter>&amp;C&amp;"-,Bold"&amp;18&amp;P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J112"/>
  <sheetViews>
    <sheetView view="pageBreakPreview" topLeftCell="A30" zoomScale="60" workbookViewId="0">
      <selection activeCell="M23" sqref="M23"/>
    </sheetView>
  </sheetViews>
  <sheetFormatPr defaultColWidth="9.140625" defaultRowHeight="16.5"/>
  <cols>
    <col min="1" max="1" width="14.28515625" style="6" customWidth="1"/>
    <col min="2" max="2" width="75.85546875" style="1" customWidth="1"/>
    <col min="3" max="3" width="22" style="1" customWidth="1"/>
    <col min="4" max="4" width="21.85546875" style="1" customWidth="1"/>
    <col min="5" max="5" width="22.7109375" style="1" customWidth="1"/>
    <col min="6" max="7" width="22.5703125" style="1" customWidth="1"/>
    <col min="8" max="9" width="9.140625" style="1"/>
    <col min="10" max="10" width="17.710937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203</v>
      </c>
      <c r="B3" s="174"/>
      <c r="C3" s="174"/>
      <c r="D3" s="174"/>
      <c r="E3" s="174"/>
      <c r="F3" s="174"/>
      <c r="G3" s="174"/>
    </row>
    <row r="4" spans="1:10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10" ht="68.2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11"/>
    </row>
    <row r="8" spans="1:10" ht="35.1" customHeight="1">
      <c r="A8" s="71">
        <v>23010101</v>
      </c>
      <c r="B8" s="72" t="s">
        <v>96</v>
      </c>
      <c r="C8" s="70">
        <v>515000000</v>
      </c>
      <c r="D8" s="70">
        <f>PRODUCT(C8,1.05)</f>
        <v>540750000</v>
      </c>
      <c r="E8" s="70">
        <f>PRODUCT(D8,1.05)</f>
        <v>567787500</v>
      </c>
      <c r="F8" s="70">
        <f t="shared" ref="F8:F18" si="0">SUM(C8:E8)</f>
        <v>1623537500</v>
      </c>
      <c r="G8" s="70">
        <v>500000000</v>
      </c>
      <c r="H8" s="11"/>
      <c r="J8" s="1">
        <f>PRODUCT(G8,1.03)</f>
        <v>515000000</v>
      </c>
    </row>
    <row r="9" spans="1:10" ht="35.1" customHeight="1">
      <c r="A9" s="71">
        <v>23010102</v>
      </c>
      <c r="B9" s="72" t="s">
        <v>8</v>
      </c>
      <c r="C9" s="70">
        <v>500000000</v>
      </c>
      <c r="D9" s="70">
        <f t="shared" ref="D9:E9" si="1">PRODUCT(C9,1.05)</f>
        <v>525000000</v>
      </c>
      <c r="E9" s="70">
        <f t="shared" si="1"/>
        <v>551250000</v>
      </c>
      <c r="F9" s="70">
        <f t="shared" si="0"/>
        <v>1576250000</v>
      </c>
      <c r="G9" s="70">
        <v>108000000</v>
      </c>
      <c r="H9" s="11"/>
      <c r="J9" s="1">
        <f t="shared" ref="J9:J68" si="2">PRODUCT(G9,1.03)</f>
        <v>111240000</v>
      </c>
    </row>
    <row r="10" spans="1:10" ht="35.1" customHeight="1">
      <c r="A10" s="71">
        <v>23010103</v>
      </c>
      <c r="B10" s="72" t="s">
        <v>9</v>
      </c>
      <c r="C10" s="70">
        <v>500000000</v>
      </c>
      <c r="D10" s="70">
        <f t="shared" ref="D10:E10" si="3">PRODUCT(C10,1.05)</f>
        <v>525000000</v>
      </c>
      <c r="E10" s="70">
        <f t="shared" si="3"/>
        <v>551250000</v>
      </c>
      <c r="F10" s="70">
        <f t="shared" si="0"/>
        <v>1576250000</v>
      </c>
      <c r="G10" s="70">
        <v>144000000</v>
      </c>
      <c r="H10" s="11"/>
      <c r="J10" s="1">
        <f t="shared" si="2"/>
        <v>148320000</v>
      </c>
    </row>
    <row r="11" spans="1:10" ht="35.1" customHeight="1">
      <c r="A11" s="71">
        <v>23010106</v>
      </c>
      <c r="B11" s="72" t="s">
        <v>335</v>
      </c>
      <c r="C11" s="70">
        <v>50000000</v>
      </c>
      <c r="D11" s="70">
        <f t="shared" ref="D11:E11" si="4">PRODUCT(C11,1.05)</f>
        <v>52500000</v>
      </c>
      <c r="E11" s="70">
        <f t="shared" si="4"/>
        <v>55125000</v>
      </c>
      <c r="F11" s="70">
        <f t="shared" si="0"/>
        <v>157625000</v>
      </c>
      <c r="G11" s="70"/>
      <c r="H11" s="11"/>
    </row>
    <row r="12" spans="1:10" ht="35.1" customHeight="1">
      <c r="A12" s="16">
        <v>23030112</v>
      </c>
      <c r="B12" s="72" t="s">
        <v>18</v>
      </c>
      <c r="C12" s="70">
        <v>40000000</v>
      </c>
      <c r="D12" s="70">
        <f t="shared" ref="D12:E12" si="5">PRODUCT(C12,1.05)</f>
        <v>42000000</v>
      </c>
      <c r="E12" s="70">
        <f t="shared" si="5"/>
        <v>44100000</v>
      </c>
      <c r="F12" s="70">
        <f t="shared" si="0"/>
        <v>126100000</v>
      </c>
      <c r="G12" s="15">
        <v>108000000</v>
      </c>
      <c r="H12" s="11"/>
      <c r="J12" s="1">
        <f t="shared" si="2"/>
        <v>111240000</v>
      </c>
    </row>
    <row r="13" spans="1:10" ht="35.1" customHeight="1">
      <c r="A13" s="16">
        <v>23030113</v>
      </c>
      <c r="B13" s="72" t="s">
        <v>19</v>
      </c>
      <c r="C13" s="70">
        <v>20000000</v>
      </c>
      <c r="D13" s="70">
        <f t="shared" ref="D13:E13" si="6">PRODUCT(C13,1.05)</f>
        <v>21000000</v>
      </c>
      <c r="E13" s="70">
        <f t="shared" si="6"/>
        <v>22050000</v>
      </c>
      <c r="F13" s="70">
        <f t="shared" si="0"/>
        <v>63050000</v>
      </c>
      <c r="G13" s="15">
        <v>36000000</v>
      </c>
      <c r="H13" s="11"/>
      <c r="J13" s="1">
        <f t="shared" si="2"/>
        <v>37080000</v>
      </c>
    </row>
    <row r="14" spans="1:10" s="11" customFormat="1" ht="35.1" customHeight="1">
      <c r="A14" s="16">
        <v>23030114</v>
      </c>
      <c r="B14" s="72" t="s">
        <v>20</v>
      </c>
      <c r="C14" s="70">
        <v>3708000</v>
      </c>
      <c r="D14" s="70">
        <f t="shared" ref="D14:E14" si="7">PRODUCT(C14,1.05)</f>
        <v>3893400</v>
      </c>
      <c r="E14" s="70">
        <f t="shared" si="7"/>
        <v>4088070</v>
      </c>
      <c r="F14" s="70">
        <f t="shared" si="0"/>
        <v>11689470</v>
      </c>
      <c r="G14" s="15">
        <v>3600000</v>
      </c>
      <c r="J14" s="1">
        <f t="shared" si="2"/>
        <v>3708000</v>
      </c>
    </row>
    <row r="15" spans="1:10" s="11" customFormat="1" ht="35.1" customHeight="1">
      <c r="A15" s="16">
        <v>23030115</v>
      </c>
      <c r="B15" s="72" t="s">
        <v>21</v>
      </c>
      <c r="C15" s="70">
        <v>2224800</v>
      </c>
      <c r="D15" s="70">
        <f t="shared" ref="D15:E15" si="8">PRODUCT(C15,1.05)</f>
        <v>2336040</v>
      </c>
      <c r="E15" s="70">
        <f t="shared" si="8"/>
        <v>2452842</v>
      </c>
      <c r="F15" s="70">
        <f t="shared" si="0"/>
        <v>7013682</v>
      </c>
      <c r="G15" s="15">
        <v>2160000</v>
      </c>
      <c r="J15" s="1">
        <f t="shared" si="2"/>
        <v>2224800</v>
      </c>
    </row>
    <row r="16" spans="1:10" s="11" customFormat="1" ht="35.1" customHeight="1">
      <c r="A16" s="71">
        <v>23010121</v>
      </c>
      <c r="B16" s="72" t="s">
        <v>27</v>
      </c>
      <c r="C16" s="70">
        <v>20000000</v>
      </c>
      <c r="D16" s="70">
        <f t="shared" ref="D16:E16" si="9">PRODUCT(C16,1.05)</f>
        <v>21000000</v>
      </c>
      <c r="E16" s="70">
        <f t="shared" si="9"/>
        <v>22050000</v>
      </c>
      <c r="F16" s="70">
        <f t="shared" si="0"/>
        <v>63050000</v>
      </c>
      <c r="G16" s="70">
        <v>72000000</v>
      </c>
      <c r="J16" s="1">
        <f t="shared" si="2"/>
        <v>74160000</v>
      </c>
    </row>
    <row r="17" spans="1:10" ht="35.1" customHeight="1">
      <c r="A17" s="71">
        <v>23010122</v>
      </c>
      <c r="B17" s="72" t="s">
        <v>28</v>
      </c>
      <c r="C17" s="70">
        <v>0</v>
      </c>
      <c r="D17" s="70">
        <f t="shared" ref="D17:E17" si="10">PRODUCT(C17,1.05)</f>
        <v>0</v>
      </c>
      <c r="E17" s="70">
        <f t="shared" si="10"/>
        <v>0</v>
      </c>
      <c r="F17" s="70">
        <f t="shared" si="0"/>
        <v>0</v>
      </c>
      <c r="G17" s="70">
        <v>0</v>
      </c>
      <c r="H17" s="11"/>
      <c r="J17" s="1">
        <f t="shared" si="2"/>
        <v>0</v>
      </c>
    </row>
    <row r="18" spans="1:10" ht="35.1" customHeight="1">
      <c r="A18" s="71">
        <v>23010145</v>
      </c>
      <c r="B18" s="72" t="s">
        <v>101</v>
      </c>
      <c r="C18" s="70">
        <v>1000000000</v>
      </c>
      <c r="D18" s="70">
        <f t="shared" ref="D18:E18" si="11">PRODUCT(C18,1.05)</f>
        <v>1050000000</v>
      </c>
      <c r="E18" s="70">
        <f t="shared" si="11"/>
        <v>1102500000</v>
      </c>
      <c r="F18" s="70">
        <f t="shared" si="0"/>
        <v>3152500000</v>
      </c>
      <c r="G18" s="70">
        <v>2539000000</v>
      </c>
      <c r="H18" s="11"/>
      <c r="J18" s="1">
        <f t="shared" si="2"/>
        <v>2615170000</v>
      </c>
    </row>
    <row r="19" spans="1:10" ht="35.1" customHeight="1">
      <c r="A19" s="71">
        <v>23010146</v>
      </c>
      <c r="B19" s="72" t="s">
        <v>163</v>
      </c>
      <c r="C19" s="70"/>
      <c r="D19" s="70"/>
      <c r="E19" s="70"/>
      <c r="F19" s="70"/>
      <c r="G19" s="70"/>
      <c r="H19" s="11"/>
      <c r="J19" s="1">
        <f t="shared" si="2"/>
        <v>1.03</v>
      </c>
    </row>
    <row r="20" spans="1:10" ht="35.1" customHeight="1">
      <c r="A20" s="71">
        <v>23010156</v>
      </c>
      <c r="B20" s="72" t="s">
        <v>156</v>
      </c>
      <c r="C20" s="70"/>
      <c r="D20" s="70"/>
      <c r="E20" s="70"/>
      <c r="F20" s="70"/>
      <c r="G20" s="70"/>
      <c r="H20" s="11"/>
      <c r="J20" s="1">
        <f t="shared" si="2"/>
        <v>1.03</v>
      </c>
    </row>
    <row r="21" spans="1:10" ht="35.1" customHeight="1">
      <c r="A21" s="71">
        <v>23010157</v>
      </c>
      <c r="B21" s="72" t="s">
        <v>336</v>
      </c>
      <c r="C21" s="70">
        <v>10000000</v>
      </c>
      <c r="D21" s="70">
        <f t="shared" ref="D21:E21" si="12">PRODUCT(C21,1.05)</f>
        <v>10500000</v>
      </c>
      <c r="E21" s="70">
        <f t="shared" si="12"/>
        <v>11025000</v>
      </c>
      <c r="F21" s="70">
        <f>SUM(C21:E21)</f>
        <v>31525000</v>
      </c>
      <c r="G21" s="70"/>
      <c r="H21" s="11"/>
    </row>
    <row r="22" spans="1:10" ht="35.1" customHeight="1">
      <c r="A22" s="102"/>
      <c r="B22" s="103" t="s">
        <v>37</v>
      </c>
      <c r="C22" s="104">
        <f>SUM(C8:C21)</f>
        <v>2660932800</v>
      </c>
      <c r="D22" s="104">
        <f>SUM(D8:D21)</f>
        <v>2793979440</v>
      </c>
      <c r="E22" s="104">
        <f>SUM(E8:E21)</f>
        <v>2933678412</v>
      </c>
      <c r="F22" s="104">
        <f>SUM(F8:F21)</f>
        <v>8388590652</v>
      </c>
      <c r="G22" s="104">
        <v>3512760000</v>
      </c>
      <c r="H22" s="11"/>
      <c r="J22" s="1">
        <f t="shared" si="2"/>
        <v>3618142800</v>
      </c>
    </row>
    <row r="23" spans="1:10" ht="35.1" customHeight="1">
      <c r="A23" s="71"/>
      <c r="B23" s="72"/>
      <c r="C23" s="70"/>
      <c r="D23" s="70"/>
      <c r="E23" s="70"/>
      <c r="F23" s="70"/>
      <c r="G23" s="70"/>
      <c r="H23" s="11"/>
      <c r="J23" s="1">
        <f t="shared" si="2"/>
        <v>1.03</v>
      </c>
    </row>
    <row r="24" spans="1:10" ht="35.1" customHeight="1">
      <c r="A24" s="68">
        <v>23020100</v>
      </c>
      <c r="B24" s="69" t="s">
        <v>38</v>
      </c>
      <c r="C24" s="70"/>
      <c r="D24" s="70"/>
      <c r="E24" s="70"/>
      <c r="F24" s="70"/>
      <c r="G24" s="70"/>
      <c r="H24" s="11"/>
      <c r="J24" s="1">
        <f t="shared" si="2"/>
        <v>1.03</v>
      </c>
    </row>
    <row r="25" spans="1:10" ht="35.1" customHeight="1">
      <c r="A25" s="71">
        <v>23020101</v>
      </c>
      <c r="B25" s="72" t="s">
        <v>102</v>
      </c>
      <c r="C25" s="70">
        <v>519120000</v>
      </c>
      <c r="D25" s="70">
        <f t="shared" ref="D25:E25" si="13">PRODUCT(C25,1.05)</f>
        <v>545076000</v>
      </c>
      <c r="E25" s="70">
        <f t="shared" si="13"/>
        <v>572329800</v>
      </c>
      <c r="F25" s="70">
        <f t="shared" ref="F25:F32" si="14">SUM(C25:E25)</f>
        <v>1636525800</v>
      </c>
      <c r="G25" s="70">
        <v>504000000</v>
      </c>
      <c r="H25" s="11"/>
      <c r="J25" s="1">
        <f t="shared" si="2"/>
        <v>519120000</v>
      </c>
    </row>
    <row r="26" spans="1:10" ht="35.1" customHeight="1">
      <c r="A26" s="71">
        <v>23020102</v>
      </c>
      <c r="B26" s="72" t="s">
        <v>40</v>
      </c>
      <c r="C26" s="70">
        <v>545900000</v>
      </c>
      <c r="D26" s="70">
        <f t="shared" ref="D26:E26" si="15">PRODUCT(C26,1.05)</f>
        <v>573195000</v>
      </c>
      <c r="E26" s="70">
        <f t="shared" si="15"/>
        <v>601854750</v>
      </c>
      <c r="F26" s="70">
        <f t="shared" si="14"/>
        <v>1720949750</v>
      </c>
      <c r="G26" s="73">
        <v>530000000</v>
      </c>
      <c r="H26" s="11"/>
      <c r="J26" s="1">
        <f t="shared" si="2"/>
        <v>545900000</v>
      </c>
    </row>
    <row r="27" spans="1:10" ht="35.1" customHeight="1">
      <c r="A27" s="71">
        <v>23020103</v>
      </c>
      <c r="B27" s="72" t="s">
        <v>41</v>
      </c>
      <c r="C27" s="70">
        <v>0</v>
      </c>
      <c r="D27" s="70">
        <f t="shared" ref="D27:E27" si="16">PRODUCT(C27,1.05)</f>
        <v>0</v>
      </c>
      <c r="E27" s="70">
        <f t="shared" si="16"/>
        <v>0</v>
      </c>
      <c r="F27" s="70">
        <f t="shared" si="14"/>
        <v>0</v>
      </c>
      <c r="G27" s="73">
        <v>0</v>
      </c>
      <c r="H27" s="11"/>
      <c r="J27" s="1">
        <f t="shared" si="2"/>
        <v>0</v>
      </c>
    </row>
    <row r="28" spans="1:10" ht="35.1" customHeight="1">
      <c r="A28" s="71">
        <v>23020113</v>
      </c>
      <c r="B28" s="72" t="s">
        <v>49</v>
      </c>
      <c r="C28" s="70">
        <v>0</v>
      </c>
      <c r="D28" s="70">
        <f t="shared" ref="D28:E28" si="17">PRODUCT(C28,1.05)</f>
        <v>0</v>
      </c>
      <c r="E28" s="70">
        <f t="shared" si="17"/>
        <v>0</v>
      </c>
      <c r="F28" s="70">
        <f t="shared" si="14"/>
        <v>0</v>
      </c>
      <c r="G28" s="70">
        <v>0</v>
      </c>
      <c r="H28" s="11"/>
      <c r="J28" s="1">
        <f t="shared" si="2"/>
        <v>0</v>
      </c>
    </row>
    <row r="29" spans="1:10" ht="35.1" customHeight="1">
      <c r="A29" s="71">
        <v>23020114</v>
      </c>
      <c r="B29" s="72" t="s">
        <v>50</v>
      </c>
      <c r="C29" s="70">
        <v>6500000000</v>
      </c>
      <c r="D29" s="70">
        <f t="shared" ref="D29:E29" si="18">PRODUCT(C29,1.05)</f>
        <v>6825000000</v>
      </c>
      <c r="E29" s="70">
        <f t="shared" si="18"/>
        <v>7166250000</v>
      </c>
      <c r="F29" s="70">
        <f t="shared" si="14"/>
        <v>20491250000</v>
      </c>
      <c r="G29" s="70">
        <v>5080000000</v>
      </c>
      <c r="H29" s="11"/>
      <c r="J29" s="1">
        <f t="shared" si="2"/>
        <v>5232400000</v>
      </c>
    </row>
    <row r="30" spans="1:10" ht="35.1" customHeight="1">
      <c r="A30" s="71">
        <v>23020115</v>
      </c>
      <c r="B30" s="75" t="s">
        <v>404</v>
      </c>
      <c r="C30" s="70">
        <v>4000000000</v>
      </c>
      <c r="D30" s="70">
        <f t="shared" ref="D30:E30" si="19">PRODUCT(C30,1.05)</f>
        <v>4200000000</v>
      </c>
      <c r="E30" s="70">
        <f t="shared" si="19"/>
        <v>4410000000</v>
      </c>
      <c r="F30" s="70">
        <f t="shared" si="14"/>
        <v>12610000000</v>
      </c>
      <c r="G30" s="73">
        <v>0</v>
      </c>
      <c r="H30" s="11"/>
      <c r="J30" s="1">
        <f t="shared" si="2"/>
        <v>0</v>
      </c>
    </row>
    <row r="31" spans="1:10" ht="35.1" customHeight="1">
      <c r="A31" s="71">
        <v>23020122</v>
      </c>
      <c r="B31" s="72" t="s">
        <v>56</v>
      </c>
      <c r="C31" s="70">
        <v>0</v>
      </c>
      <c r="D31" s="70">
        <f t="shared" ref="D31:E31" si="20">PRODUCT(C31,1.05)</f>
        <v>0</v>
      </c>
      <c r="E31" s="70">
        <f t="shared" si="20"/>
        <v>0</v>
      </c>
      <c r="F31" s="70">
        <f t="shared" si="14"/>
        <v>0</v>
      </c>
      <c r="G31" s="73">
        <v>0</v>
      </c>
      <c r="H31" s="11"/>
      <c r="J31" s="1">
        <f t="shared" si="2"/>
        <v>0</v>
      </c>
    </row>
    <row r="32" spans="1:10" ht="35.1" customHeight="1">
      <c r="A32" s="71">
        <v>23020123</v>
      </c>
      <c r="B32" s="72" t="s">
        <v>57</v>
      </c>
      <c r="C32" s="70">
        <v>370800000</v>
      </c>
      <c r="D32" s="70">
        <f t="shared" ref="D32:E32" si="21">PRODUCT(C32,1.05)</f>
        <v>389340000</v>
      </c>
      <c r="E32" s="70">
        <f t="shared" si="21"/>
        <v>408807000</v>
      </c>
      <c r="F32" s="70">
        <f t="shared" si="14"/>
        <v>1168947000</v>
      </c>
      <c r="G32" s="70">
        <v>360000000</v>
      </c>
      <c r="H32" s="11"/>
      <c r="J32" s="1">
        <f t="shared" si="2"/>
        <v>370800000</v>
      </c>
    </row>
    <row r="33" spans="1:10" ht="35.1" customHeight="1">
      <c r="A33" s="71">
        <v>23020129</v>
      </c>
      <c r="B33" s="72" t="s">
        <v>165</v>
      </c>
      <c r="C33" s="70"/>
      <c r="D33" s="70"/>
      <c r="E33" s="70"/>
      <c r="F33" s="70"/>
      <c r="G33" s="70">
        <v>360000000</v>
      </c>
      <c r="H33" s="11"/>
      <c r="J33" s="1">
        <f t="shared" si="2"/>
        <v>370800000</v>
      </c>
    </row>
    <row r="34" spans="1:10" ht="35.1" customHeight="1">
      <c r="A34" s="71">
        <v>23020130</v>
      </c>
      <c r="B34" s="72" t="s">
        <v>166</v>
      </c>
      <c r="C34" s="70">
        <v>200000000</v>
      </c>
      <c r="D34" s="70">
        <f t="shared" ref="D34:E34" si="22">PRODUCT(C34,1.05)</f>
        <v>210000000</v>
      </c>
      <c r="E34" s="70">
        <f t="shared" si="22"/>
        <v>220500000</v>
      </c>
      <c r="F34" s="70">
        <f>SUM(C34:E34)</f>
        <v>630500000</v>
      </c>
      <c r="G34" s="70">
        <v>144000000</v>
      </c>
      <c r="H34" s="11"/>
      <c r="J34" s="1">
        <f t="shared" si="2"/>
        <v>148320000</v>
      </c>
    </row>
    <row r="35" spans="1:10" ht="35.1" customHeight="1">
      <c r="A35" s="71">
        <v>23020131</v>
      </c>
      <c r="B35" s="72" t="s">
        <v>121</v>
      </c>
      <c r="C35" s="70"/>
      <c r="D35" s="70"/>
      <c r="E35" s="70"/>
      <c r="F35" s="70"/>
      <c r="G35" s="70"/>
      <c r="H35" s="11"/>
      <c r="J35" s="1">
        <f t="shared" si="2"/>
        <v>1.03</v>
      </c>
    </row>
    <row r="36" spans="1:10" ht="35.1" customHeight="1">
      <c r="A36" s="71">
        <v>23020152</v>
      </c>
      <c r="B36" s="72" t="s">
        <v>172</v>
      </c>
      <c r="C36" s="70"/>
      <c r="D36" s="70"/>
      <c r="E36" s="70"/>
      <c r="F36" s="70"/>
      <c r="G36" s="70"/>
      <c r="H36" s="11"/>
      <c r="J36" s="1">
        <f t="shared" si="2"/>
        <v>1.03</v>
      </c>
    </row>
    <row r="37" spans="1:10" ht="35.1" customHeight="1">
      <c r="A37" s="102"/>
      <c r="B37" s="103" t="s">
        <v>37</v>
      </c>
      <c r="C37" s="104">
        <f>SUM(C25:C36)</f>
        <v>12135820000</v>
      </c>
      <c r="D37" s="104">
        <f>SUM(D25:D36)</f>
        <v>12742611000</v>
      </c>
      <c r="E37" s="104">
        <f>SUM(E25:E36)</f>
        <v>13379741550</v>
      </c>
      <c r="F37" s="104">
        <f>SUM(F25:F36)</f>
        <v>38258172550</v>
      </c>
      <c r="G37" s="104">
        <v>6978000000</v>
      </c>
      <c r="H37" s="11"/>
      <c r="J37" s="1">
        <f t="shared" si="2"/>
        <v>7187340000</v>
      </c>
    </row>
    <row r="38" spans="1:10" ht="35.1" customHeight="1">
      <c r="A38" s="71"/>
      <c r="B38" s="69"/>
      <c r="C38" s="70"/>
      <c r="D38" s="70"/>
      <c r="E38" s="70"/>
      <c r="F38" s="70"/>
      <c r="G38" s="70"/>
      <c r="H38" s="11"/>
      <c r="J38" s="1">
        <f t="shared" si="2"/>
        <v>1.03</v>
      </c>
    </row>
    <row r="39" spans="1:10" ht="35.1" customHeight="1">
      <c r="A39" s="68">
        <v>23030100</v>
      </c>
      <c r="B39" s="69" t="s">
        <v>61</v>
      </c>
      <c r="C39" s="70"/>
      <c r="D39" s="70"/>
      <c r="E39" s="70"/>
      <c r="F39" s="70"/>
      <c r="G39" s="70"/>
      <c r="H39" s="11"/>
      <c r="J39" s="1">
        <f t="shared" si="2"/>
        <v>1.03</v>
      </c>
    </row>
    <row r="40" spans="1:10" ht="35.1" customHeight="1">
      <c r="A40" s="71">
        <v>23030101</v>
      </c>
      <c r="B40" s="72" t="s">
        <v>62</v>
      </c>
      <c r="C40" s="70">
        <v>37080000</v>
      </c>
      <c r="D40" s="70">
        <f t="shared" ref="D40:E40" si="23">PRODUCT(C40,1.05)</f>
        <v>38934000</v>
      </c>
      <c r="E40" s="70">
        <f t="shared" si="23"/>
        <v>40880700</v>
      </c>
      <c r="F40" s="70">
        <f>SUM(C40:E40)</f>
        <v>116894700</v>
      </c>
      <c r="G40" s="70">
        <v>36000000</v>
      </c>
      <c r="H40" s="11"/>
      <c r="J40" s="1">
        <f t="shared" si="2"/>
        <v>37080000</v>
      </c>
    </row>
    <row r="41" spans="1:10" ht="35.1" customHeight="1">
      <c r="A41" s="71">
        <v>23030102</v>
      </c>
      <c r="B41" s="72" t="s">
        <v>63</v>
      </c>
      <c r="C41" s="70"/>
      <c r="D41" s="70"/>
      <c r="E41" s="70"/>
      <c r="F41" s="70"/>
      <c r="G41" s="70"/>
      <c r="H41" s="11"/>
      <c r="J41" s="1">
        <f t="shared" si="2"/>
        <v>1.03</v>
      </c>
    </row>
    <row r="42" spans="1:10" ht="35.1" customHeight="1">
      <c r="A42" s="71">
        <v>23030112</v>
      </c>
      <c r="B42" s="72" t="s">
        <v>71</v>
      </c>
      <c r="C42" s="70"/>
      <c r="D42" s="70"/>
      <c r="E42" s="70"/>
      <c r="F42" s="70"/>
      <c r="G42" s="70"/>
      <c r="H42" s="11"/>
      <c r="J42" s="1">
        <f t="shared" si="2"/>
        <v>1.03</v>
      </c>
    </row>
    <row r="43" spans="1:10" ht="35.1" customHeight="1">
      <c r="A43" s="71">
        <v>23030113</v>
      </c>
      <c r="B43" s="72" t="s">
        <v>72</v>
      </c>
      <c r="C43" s="70">
        <v>3337200000</v>
      </c>
      <c r="D43" s="70">
        <f t="shared" ref="D43:E43" si="24">PRODUCT(C43,1.05)</f>
        <v>3504060000</v>
      </c>
      <c r="E43" s="70">
        <f t="shared" si="24"/>
        <v>3679263000</v>
      </c>
      <c r="F43" s="70">
        <f>SUM(C43:E43)</f>
        <v>10520523000</v>
      </c>
      <c r="G43" s="70">
        <v>3240000000</v>
      </c>
      <c r="H43" s="11"/>
      <c r="J43" s="1">
        <f t="shared" si="2"/>
        <v>3337200000</v>
      </c>
    </row>
    <row r="44" spans="1:10" ht="35.1" customHeight="1">
      <c r="A44" s="71">
        <v>23030114</v>
      </c>
      <c r="B44" s="72" t="s">
        <v>73</v>
      </c>
      <c r="C44" s="70"/>
      <c r="D44" s="70"/>
      <c r="E44" s="70"/>
      <c r="F44" s="70"/>
      <c r="G44" s="70"/>
      <c r="H44" s="11"/>
      <c r="J44" s="1">
        <f t="shared" si="2"/>
        <v>1.03</v>
      </c>
    </row>
    <row r="45" spans="1:10" ht="35.1" customHeight="1">
      <c r="A45" s="71">
        <v>23030115</v>
      </c>
      <c r="B45" s="72" t="s">
        <v>74</v>
      </c>
      <c r="C45" s="70"/>
      <c r="D45" s="70"/>
      <c r="E45" s="70"/>
      <c r="F45" s="70"/>
      <c r="G45" s="70"/>
      <c r="H45" s="11"/>
      <c r="J45" s="1">
        <f t="shared" si="2"/>
        <v>1.03</v>
      </c>
    </row>
    <row r="46" spans="1:10" ht="35.1" customHeight="1">
      <c r="A46" s="16">
        <v>23030121</v>
      </c>
      <c r="B46" s="17" t="s">
        <v>77</v>
      </c>
      <c r="C46" s="70">
        <v>88992000</v>
      </c>
      <c r="D46" s="70">
        <f t="shared" ref="D46:E46" si="25">PRODUCT(C46,1.05)</f>
        <v>93441600</v>
      </c>
      <c r="E46" s="70">
        <f t="shared" si="25"/>
        <v>98113680</v>
      </c>
      <c r="F46" s="70">
        <f>SUM(C46:E46)</f>
        <v>280547280</v>
      </c>
      <c r="G46" s="15">
        <v>86400000</v>
      </c>
      <c r="H46" s="11"/>
      <c r="J46" s="1">
        <f t="shared" si="2"/>
        <v>88992000</v>
      </c>
    </row>
    <row r="47" spans="1:10" ht="35.1" customHeight="1">
      <c r="A47" s="16">
        <v>23030125</v>
      </c>
      <c r="B47" s="17" t="s">
        <v>81</v>
      </c>
      <c r="C47" s="70">
        <v>100000000</v>
      </c>
      <c r="D47" s="70">
        <f t="shared" ref="D47:E47" si="26">PRODUCT(C47,1.05)</f>
        <v>105000000</v>
      </c>
      <c r="E47" s="70">
        <f t="shared" si="26"/>
        <v>110250000</v>
      </c>
      <c r="F47" s="70">
        <f>SUM(C47:E47)</f>
        <v>315250000</v>
      </c>
      <c r="G47" s="15">
        <v>144000000</v>
      </c>
      <c r="H47" s="11"/>
      <c r="J47" s="1">
        <f t="shared" si="2"/>
        <v>148320000</v>
      </c>
    </row>
    <row r="48" spans="1:10" ht="35.1" customHeight="1">
      <c r="A48" s="16">
        <v>23030127</v>
      </c>
      <c r="B48" s="17" t="s">
        <v>82</v>
      </c>
      <c r="C48" s="70">
        <v>148320000</v>
      </c>
      <c r="D48" s="70">
        <f t="shared" ref="D48:E48" si="27">PRODUCT(C48,1.05)</f>
        <v>155736000</v>
      </c>
      <c r="E48" s="70">
        <f t="shared" si="27"/>
        <v>163522800</v>
      </c>
      <c r="F48" s="70">
        <f>SUM(C48:E48)</f>
        <v>467578800</v>
      </c>
      <c r="G48" s="15">
        <v>144000000</v>
      </c>
      <c r="H48" s="11"/>
      <c r="J48" s="1">
        <f t="shared" si="2"/>
        <v>148320000</v>
      </c>
    </row>
    <row r="49" spans="1:10" ht="35.1" customHeight="1">
      <c r="A49" s="71">
        <v>23020154</v>
      </c>
      <c r="B49" s="72" t="s">
        <v>185</v>
      </c>
      <c r="C49" s="70"/>
      <c r="D49" s="70"/>
      <c r="E49" s="70"/>
      <c r="F49" s="70"/>
      <c r="G49" s="70"/>
      <c r="H49" s="11"/>
      <c r="J49" s="1">
        <f t="shared" si="2"/>
        <v>1.03</v>
      </c>
    </row>
    <row r="50" spans="1:10" ht="35.1" customHeight="1">
      <c r="A50" s="71">
        <v>23020155</v>
      </c>
      <c r="B50" s="72" t="s">
        <v>186</v>
      </c>
      <c r="C50" s="70"/>
      <c r="D50" s="70"/>
      <c r="E50" s="70"/>
      <c r="F50" s="70"/>
      <c r="G50" s="70"/>
      <c r="H50" s="11"/>
      <c r="J50" s="1">
        <f t="shared" si="2"/>
        <v>1.03</v>
      </c>
    </row>
    <row r="51" spans="1:10" ht="35.1" customHeight="1">
      <c r="A51" s="71">
        <v>23020156</v>
      </c>
      <c r="B51" s="72" t="s">
        <v>100</v>
      </c>
      <c r="C51" s="70">
        <v>482040000</v>
      </c>
      <c r="D51" s="70">
        <f t="shared" ref="D51:E51" si="28">PRODUCT(C51,1.05)</f>
        <v>506142000</v>
      </c>
      <c r="E51" s="70">
        <f t="shared" si="28"/>
        <v>531449100</v>
      </c>
      <c r="F51" s="70">
        <f>SUM(C51:E51)</f>
        <v>1519631100</v>
      </c>
      <c r="G51" s="70">
        <v>468000000</v>
      </c>
      <c r="H51" s="11"/>
      <c r="J51" s="1">
        <f t="shared" si="2"/>
        <v>482040000</v>
      </c>
    </row>
    <row r="52" spans="1:10" ht="35.1" customHeight="1">
      <c r="A52" s="102"/>
      <c r="B52" s="103" t="s">
        <v>37</v>
      </c>
      <c r="C52" s="104">
        <f>SUM(C40:C51)</f>
        <v>4193632000</v>
      </c>
      <c r="D52" s="104">
        <f>SUM(D40:D51)</f>
        <v>4403313600</v>
      </c>
      <c r="E52" s="104">
        <f>SUM(E40:E51)</f>
        <v>4623479280</v>
      </c>
      <c r="F52" s="104">
        <f>SUM(F40:F51)</f>
        <v>13220424880</v>
      </c>
      <c r="G52" s="104">
        <v>4118400000</v>
      </c>
      <c r="H52" s="11"/>
      <c r="J52" s="1">
        <f t="shared" si="2"/>
        <v>4241952000</v>
      </c>
    </row>
    <row r="53" spans="1:10" ht="35.1" customHeight="1">
      <c r="A53" s="71"/>
      <c r="B53" s="69"/>
      <c r="C53" s="70"/>
      <c r="D53" s="70"/>
      <c r="E53" s="70"/>
      <c r="F53" s="70"/>
      <c r="G53" s="70"/>
      <c r="H53" s="11"/>
      <c r="J53" s="1">
        <f t="shared" si="2"/>
        <v>1.03</v>
      </c>
    </row>
    <row r="54" spans="1:10" ht="35.1" customHeight="1">
      <c r="A54" s="68">
        <v>23040100</v>
      </c>
      <c r="B54" s="69" t="s">
        <v>83</v>
      </c>
      <c r="C54" s="70"/>
      <c r="D54" s="70"/>
      <c r="E54" s="70"/>
      <c r="F54" s="70"/>
      <c r="G54" s="70"/>
      <c r="H54" s="11"/>
      <c r="J54" s="1">
        <f t="shared" si="2"/>
        <v>1.03</v>
      </c>
    </row>
    <row r="55" spans="1:10" ht="35.1" customHeight="1">
      <c r="A55" s="71">
        <v>23040101</v>
      </c>
      <c r="B55" s="72" t="s">
        <v>84</v>
      </c>
      <c r="C55" s="70"/>
      <c r="D55" s="70"/>
      <c r="E55" s="70"/>
      <c r="F55" s="70"/>
      <c r="G55" s="70"/>
      <c r="H55" s="11"/>
      <c r="J55" s="1">
        <f t="shared" si="2"/>
        <v>1.03</v>
      </c>
    </row>
    <row r="56" spans="1:10" ht="35.1" customHeight="1">
      <c r="A56" s="71">
        <v>23040107</v>
      </c>
      <c r="B56" s="72" t="s">
        <v>104</v>
      </c>
      <c r="C56" s="70"/>
      <c r="D56" s="70"/>
      <c r="E56" s="70"/>
      <c r="F56" s="70"/>
      <c r="G56" s="70"/>
      <c r="H56" s="11"/>
      <c r="J56" s="1">
        <f t="shared" si="2"/>
        <v>1.03</v>
      </c>
    </row>
    <row r="57" spans="1:10" ht="35.1" customHeight="1">
      <c r="A57" s="71">
        <v>23040108</v>
      </c>
      <c r="B57" s="72" t="s">
        <v>103</v>
      </c>
      <c r="C57" s="70"/>
      <c r="D57" s="70"/>
      <c r="E57" s="70"/>
      <c r="F57" s="70"/>
      <c r="G57" s="70"/>
      <c r="H57" s="11"/>
      <c r="J57" s="1">
        <f t="shared" si="2"/>
        <v>1.03</v>
      </c>
    </row>
    <row r="58" spans="1:10" ht="35.1" customHeight="1">
      <c r="A58" s="71">
        <v>23040109</v>
      </c>
      <c r="B58" s="72" t="s">
        <v>200</v>
      </c>
      <c r="C58" s="70"/>
      <c r="D58" s="70"/>
      <c r="E58" s="70"/>
      <c r="F58" s="70"/>
      <c r="G58" s="70"/>
      <c r="H58" s="11"/>
      <c r="J58" s="1">
        <f t="shared" si="2"/>
        <v>1.03</v>
      </c>
    </row>
    <row r="59" spans="1:10" ht="35.1" customHeight="1">
      <c r="A59" s="102"/>
      <c r="B59" s="103" t="s">
        <v>37</v>
      </c>
      <c r="C59" s="104"/>
      <c r="D59" s="104"/>
      <c r="E59" s="104"/>
      <c r="F59" s="104"/>
      <c r="G59" s="104"/>
      <c r="H59" s="11"/>
      <c r="J59" s="1">
        <f t="shared" si="2"/>
        <v>1.03</v>
      </c>
    </row>
    <row r="60" spans="1:10" ht="35.1" customHeight="1">
      <c r="A60" s="71"/>
      <c r="B60" s="69"/>
      <c r="C60" s="70"/>
      <c r="D60" s="70"/>
      <c r="E60" s="70"/>
      <c r="F60" s="70"/>
      <c r="G60" s="70"/>
      <c r="H60" s="11"/>
      <c r="J60" s="1">
        <f t="shared" si="2"/>
        <v>1.03</v>
      </c>
    </row>
    <row r="61" spans="1:10" ht="35.1" customHeight="1">
      <c r="A61" s="68">
        <v>23050100</v>
      </c>
      <c r="B61" s="69" t="s">
        <v>89</v>
      </c>
      <c r="C61" s="70"/>
      <c r="D61" s="70"/>
      <c r="E61" s="70"/>
      <c r="F61" s="70"/>
      <c r="G61" s="70"/>
      <c r="H61" s="11"/>
      <c r="J61" s="1">
        <f t="shared" si="2"/>
        <v>1.03</v>
      </c>
    </row>
    <row r="62" spans="1:10" ht="35.1" customHeight="1">
      <c r="A62" s="71">
        <v>23050101</v>
      </c>
      <c r="B62" s="72" t="s">
        <v>90</v>
      </c>
      <c r="C62" s="70"/>
      <c r="D62" s="70"/>
      <c r="E62" s="70"/>
      <c r="F62" s="70"/>
      <c r="G62" s="70"/>
      <c r="H62" s="11"/>
      <c r="J62" s="1">
        <f t="shared" si="2"/>
        <v>1.03</v>
      </c>
    </row>
    <row r="63" spans="1:10" ht="18.75">
      <c r="A63" s="71">
        <v>23050103</v>
      </c>
      <c r="B63" s="72" t="s">
        <v>92</v>
      </c>
      <c r="C63" s="70">
        <v>14832000</v>
      </c>
      <c r="D63" s="70">
        <f t="shared" ref="D63:E63" si="29">PRODUCT(C63,1.05)</f>
        <v>15573600</v>
      </c>
      <c r="E63" s="70">
        <f t="shared" si="29"/>
        <v>16352280</v>
      </c>
      <c r="F63" s="70">
        <f>SUM(C63:E63)</f>
        <v>46757880</v>
      </c>
      <c r="G63" s="70">
        <v>14400000</v>
      </c>
      <c r="H63" s="11"/>
      <c r="J63" s="1">
        <f t="shared" si="2"/>
        <v>14832000</v>
      </c>
    </row>
    <row r="64" spans="1:10" ht="18.75">
      <c r="A64" s="71">
        <v>23050104</v>
      </c>
      <c r="B64" s="72" t="s">
        <v>93</v>
      </c>
      <c r="C64" s="70"/>
      <c r="D64" s="70"/>
      <c r="E64" s="70"/>
      <c r="F64" s="70"/>
      <c r="G64" s="70"/>
      <c r="J64" s="1">
        <f t="shared" si="2"/>
        <v>1.03</v>
      </c>
    </row>
    <row r="65" spans="1:10" ht="18.75">
      <c r="A65" s="71">
        <v>23050107</v>
      </c>
      <c r="B65" s="72" t="s">
        <v>94</v>
      </c>
      <c r="C65" s="70"/>
      <c r="D65" s="70"/>
      <c r="E65" s="70"/>
      <c r="F65" s="70"/>
      <c r="G65" s="70"/>
      <c r="J65" s="1">
        <f t="shared" si="2"/>
        <v>1.03</v>
      </c>
    </row>
    <row r="66" spans="1:10" ht="18.75">
      <c r="A66" s="102"/>
      <c r="B66" s="103" t="s">
        <v>37</v>
      </c>
      <c r="C66" s="104">
        <f>SUM(C62:C65)</f>
        <v>14832000</v>
      </c>
      <c r="D66" s="104">
        <f>SUM(D63:D65)</f>
        <v>15573600</v>
      </c>
      <c r="E66" s="104">
        <f>SUM(E63:E65)</f>
        <v>16352280</v>
      </c>
      <c r="F66" s="104">
        <f>SUM(F63:F65)</f>
        <v>46757880</v>
      </c>
      <c r="G66" s="104">
        <v>14400000</v>
      </c>
      <c r="J66" s="1">
        <f t="shared" si="2"/>
        <v>14832000</v>
      </c>
    </row>
    <row r="67" spans="1:10" ht="18.75">
      <c r="A67" s="71"/>
      <c r="B67" s="72"/>
      <c r="C67" s="70"/>
      <c r="D67" s="70"/>
      <c r="E67" s="70"/>
      <c r="F67" s="70"/>
      <c r="G67" s="70"/>
      <c r="J67" s="1">
        <f t="shared" si="2"/>
        <v>1.03</v>
      </c>
    </row>
    <row r="68" spans="1:10" ht="18.75">
      <c r="A68" s="102"/>
      <c r="B68" s="103" t="s">
        <v>95</v>
      </c>
      <c r="C68" s="104">
        <f>SUM(C66,C59,C52,C37,C22,)</f>
        <v>19005216800</v>
      </c>
      <c r="D68" s="104">
        <f t="shared" ref="D68:F68" si="30">SUM(D66,D59,D52,D37,D22,)</f>
        <v>19955477640</v>
      </c>
      <c r="E68" s="104">
        <f t="shared" si="30"/>
        <v>20953251522</v>
      </c>
      <c r="F68" s="104">
        <f t="shared" si="30"/>
        <v>59913945962</v>
      </c>
      <c r="G68" s="104">
        <v>14623560000</v>
      </c>
      <c r="J68" s="1">
        <f t="shared" si="2"/>
        <v>15062266800</v>
      </c>
    </row>
    <row r="69" spans="1:10" ht="19.5" thickBot="1">
      <c r="A69" s="76"/>
      <c r="B69" s="77"/>
      <c r="C69" s="78"/>
      <c r="D69" s="78"/>
      <c r="E69" s="78"/>
      <c r="F69" s="78"/>
      <c r="G69" s="78"/>
    </row>
    <row r="70" spans="1:10">
      <c r="A70" s="79"/>
      <c r="B70" s="11"/>
      <c r="C70" s="80"/>
      <c r="D70" s="80"/>
      <c r="E70" s="80"/>
      <c r="F70" s="80"/>
      <c r="G70" s="80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96" orientation="landscape" useFirstPageNumber="1" verticalDpi="300" r:id="rId1"/>
  <headerFooter>
    <oddFooter>&amp;C&amp;"Arial Black,Regular"&amp;18&amp;P</oddFooter>
  </headerFooter>
  <rowBreaks count="2" manualBreakCount="2">
    <brk id="23" max="6" man="1"/>
    <brk id="43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J108"/>
  <sheetViews>
    <sheetView view="pageBreakPreview" topLeftCell="A39" zoomScale="60" workbookViewId="0">
      <selection activeCell="C23" sqref="C23"/>
    </sheetView>
  </sheetViews>
  <sheetFormatPr defaultColWidth="9.140625" defaultRowHeight="16.5"/>
  <cols>
    <col min="1" max="1" width="14.28515625" style="6" customWidth="1"/>
    <col min="2" max="2" width="85" style="1" customWidth="1"/>
    <col min="3" max="3" width="23.85546875" style="1" customWidth="1"/>
    <col min="4" max="4" width="21.7109375" style="1" customWidth="1"/>
    <col min="5" max="5" width="22.7109375" style="1" customWidth="1"/>
    <col min="6" max="7" width="22.5703125" style="1" customWidth="1"/>
    <col min="8" max="9" width="9.140625" style="1"/>
    <col min="10" max="10" width="23.7109375" style="146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299</v>
      </c>
      <c r="B3" s="174"/>
      <c r="C3" s="174"/>
      <c r="D3" s="174"/>
      <c r="E3" s="174"/>
      <c r="F3" s="174"/>
      <c r="G3" s="174"/>
    </row>
    <row r="4" spans="1:10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10" ht="36.75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11"/>
    </row>
    <row r="8" spans="1:10" ht="35.1" customHeight="1">
      <c r="A8" s="71">
        <v>23010101</v>
      </c>
      <c r="B8" s="72" t="s">
        <v>96</v>
      </c>
      <c r="C8" s="70">
        <v>741600000</v>
      </c>
      <c r="D8" s="70">
        <f>PRODUCT(C8,1.05)</f>
        <v>778680000</v>
      </c>
      <c r="E8" s="70">
        <f>PRODUCT(D8,1.05)</f>
        <v>817614000</v>
      </c>
      <c r="F8" s="70">
        <f>SUM(C8:E8)</f>
        <v>2337894000</v>
      </c>
      <c r="G8" s="70">
        <v>720000000</v>
      </c>
      <c r="H8" s="11"/>
      <c r="J8" s="147">
        <f>PRODUCT(G8,1.03)</f>
        <v>741600000</v>
      </c>
    </row>
    <row r="9" spans="1:10" ht="35.1" customHeight="1">
      <c r="A9" s="16">
        <v>23010105</v>
      </c>
      <c r="B9" s="17" t="s">
        <v>11</v>
      </c>
      <c r="C9" s="126"/>
      <c r="D9" s="126"/>
      <c r="E9" s="126"/>
      <c r="F9" s="126"/>
      <c r="G9" s="15"/>
      <c r="H9" s="11"/>
      <c r="J9" s="147">
        <f t="shared" ref="J9:J59" si="0">PRODUCT(G9,1.03)</f>
        <v>1.03</v>
      </c>
    </row>
    <row r="10" spans="1:10" ht="35.1" customHeight="1">
      <c r="A10" s="16">
        <v>23010106</v>
      </c>
      <c r="B10" s="17" t="s">
        <v>12</v>
      </c>
      <c r="C10" s="126"/>
      <c r="D10" s="126"/>
      <c r="E10" s="126"/>
      <c r="F10" s="126"/>
      <c r="G10" s="15"/>
      <c r="H10" s="11"/>
      <c r="J10" s="147">
        <f t="shared" si="0"/>
        <v>1.03</v>
      </c>
    </row>
    <row r="11" spans="1:10" ht="35.1" customHeight="1">
      <c r="A11" s="71">
        <v>23020144</v>
      </c>
      <c r="B11" s="72" t="s">
        <v>176</v>
      </c>
      <c r="C11" s="126"/>
      <c r="D11" s="126"/>
      <c r="E11" s="126"/>
      <c r="F11" s="126"/>
      <c r="G11" s="70"/>
      <c r="H11" s="11"/>
      <c r="J11" s="147">
        <f t="shared" si="0"/>
        <v>1.03</v>
      </c>
    </row>
    <row r="12" spans="1:10" ht="35.1" customHeight="1">
      <c r="A12" s="71">
        <v>23010145</v>
      </c>
      <c r="B12" s="72" t="s">
        <v>101</v>
      </c>
      <c r="C12" s="126"/>
      <c r="D12" s="126"/>
      <c r="E12" s="126"/>
      <c r="F12" s="126"/>
      <c r="G12" s="70"/>
      <c r="H12" s="11"/>
      <c r="J12" s="147">
        <f t="shared" si="0"/>
        <v>1.03</v>
      </c>
    </row>
    <row r="13" spans="1:10" ht="35.1" customHeight="1">
      <c r="A13" s="71">
        <v>23010146</v>
      </c>
      <c r="B13" s="72" t="s">
        <v>163</v>
      </c>
      <c r="C13" s="126"/>
      <c r="D13" s="126"/>
      <c r="E13" s="126"/>
      <c r="F13" s="126"/>
      <c r="G13" s="70"/>
      <c r="H13" s="11"/>
      <c r="J13" s="147">
        <f t="shared" si="0"/>
        <v>1.03</v>
      </c>
    </row>
    <row r="14" spans="1:10" ht="35.1" customHeight="1">
      <c r="A14" s="153">
        <v>23010147</v>
      </c>
      <c r="B14" s="154" t="s">
        <v>110</v>
      </c>
      <c r="C14" s="126"/>
      <c r="D14" s="126"/>
      <c r="E14" s="126"/>
      <c r="F14" s="126"/>
      <c r="G14" s="70"/>
      <c r="H14" s="11"/>
      <c r="J14" s="147">
        <f t="shared" si="0"/>
        <v>1.03</v>
      </c>
    </row>
    <row r="15" spans="1:10" ht="35.1" customHeight="1">
      <c r="A15" s="71">
        <v>23010156</v>
      </c>
      <c r="B15" s="72" t="s">
        <v>156</v>
      </c>
      <c r="C15" s="126"/>
      <c r="D15" s="126"/>
      <c r="E15" s="126"/>
      <c r="F15" s="126"/>
      <c r="G15" s="70"/>
      <c r="H15" s="11"/>
      <c r="J15" s="147">
        <f t="shared" si="0"/>
        <v>1.03</v>
      </c>
    </row>
    <row r="16" spans="1:10" ht="35.1" customHeight="1">
      <c r="A16" s="102"/>
      <c r="B16" s="103" t="s">
        <v>37</v>
      </c>
      <c r="C16" s="104">
        <f>SUM(C8:C15)</f>
        <v>741600000</v>
      </c>
      <c r="D16" s="104">
        <f>SUM(D8:D15)</f>
        <v>778680000</v>
      </c>
      <c r="E16" s="104">
        <f>SUM(E8:E15)</f>
        <v>817614000</v>
      </c>
      <c r="F16" s="104">
        <f>SUM(F8:F15)</f>
        <v>2337894000</v>
      </c>
      <c r="G16" s="104">
        <v>720000000</v>
      </c>
      <c r="H16" s="11"/>
      <c r="J16" s="147">
        <f t="shared" si="0"/>
        <v>741600000</v>
      </c>
    </row>
    <row r="17" spans="1:10" ht="35.1" customHeight="1">
      <c r="A17" s="68">
        <v>23020100</v>
      </c>
      <c r="B17" s="69" t="s">
        <v>38</v>
      </c>
      <c r="C17" s="70"/>
      <c r="D17" s="70"/>
      <c r="E17" s="70"/>
      <c r="F17" s="70"/>
      <c r="G17" s="70"/>
      <c r="H17" s="11"/>
      <c r="J17" s="147">
        <f t="shared" si="0"/>
        <v>1.03</v>
      </c>
    </row>
    <row r="18" spans="1:10" ht="35.1" customHeight="1">
      <c r="A18" s="71">
        <v>23020101</v>
      </c>
      <c r="B18" s="72" t="s">
        <v>102</v>
      </c>
      <c r="C18" s="70">
        <v>2500000000</v>
      </c>
      <c r="D18" s="70">
        <f>PRODUCT(C18,1.05)</f>
        <v>2625000000</v>
      </c>
      <c r="E18" s="70">
        <f>PRODUCT(D18,1.05)</f>
        <v>2756250000</v>
      </c>
      <c r="F18" s="70">
        <f>SUM(C18:E18)</f>
        <v>7881250000</v>
      </c>
      <c r="G18" s="70">
        <v>2243000000</v>
      </c>
      <c r="H18" s="11"/>
      <c r="J18" s="147">
        <f t="shared" si="0"/>
        <v>2310290000</v>
      </c>
    </row>
    <row r="19" spans="1:10" ht="35.1" customHeight="1">
      <c r="A19" s="71">
        <v>23020102</v>
      </c>
      <c r="B19" s="72" t="s">
        <v>40</v>
      </c>
      <c r="C19" s="70">
        <v>2600000000</v>
      </c>
      <c r="D19" s="70">
        <f t="shared" ref="D19:E19" si="1">PRODUCT(C19,1.05)</f>
        <v>2730000000</v>
      </c>
      <c r="E19" s="70">
        <f t="shared" si="1"/>
        <v>2866500000</v>
      </c>
      <c r="F19" s="70">
        <f>SUM(C19:E19)</f>
        <v>8196500000</v>
      </c>
      <c r="G19" s="135">
        <v>2670000000</v>
      </c>
      <c r="H19" s="11"/>
      <c r="J19" s="147">
        <f t="shared" si="0"/>
        <v>2750100000</v>
      </c>
    </row>
    <row r="20" spans="1:10" ht="35.1" customHeight="1">
      <c r="A20" s="71">
        <v>23020104</v>
      </c>
      <c r="B20" s="72" t="s">
        <v>42</v>
      </c>
      <c r="C20" s="70">
        <v>2600000000</v>
      </c>
      <c r="D20" s="70">
        <f t="shared" ref="D20:E20" si="2">PRODUCT(C20,1.05)</f>
        <v>2730000000</v>
      </c>
      <c r="E20" s="70">
        <f t="shared" si="2"/>
        <v>2866500000</v>
      </c>
      <c r="F20" s="70">
        <f>SUM(C20:E20)</f>
        <v>8196500000</v>
      </c>
      <c r="G20" s="70">
        <v>2670000000</v>
      </c>
      <c r="H20" s="11"/>
      <c r="J20" s="147">
        <f t="shared" si="0"/>
        <v>2750100000</v>
      </c>
    </row>
    <row r="21" spans="1:10" ht="35.1" customHeight="1">
      <c r="A21" s="148">
        <v>23020105</v>
      </c>
      <c r="B21" s="149" t="s">
        <v>43</v>
      </c>
      <c r="C21" s="150"/>
      <c r="D21" s="144"/>
      <c r="E21" s="70"/>
      <c r="F21" s="70"/>
      <c r="G21" s="144"/>
      <c r="H21" s="11"/>
      <c r="J21" s="147">
        <f t="shared" si="0"/>
        <v>1.03</v>
      </c>
    </row>
    <row r="22" spans="1:10" ht="35.1" customHeight="1">
      <c r="A22" s="71">
        <v>23020103</v>
      </c>
      <c r="B22" s="72" t="s">
        <v>41</v>
      </c>
      <c r="C22" s="73"/>
      <c r="D22" s="70"/>
      <c r="E22" s="70"/>
      <c r="F22" s="70"/>
      <c r="G22" s="73"/>
      <c r="H22" s="11"/>
      <c r="J22" s="147">
        <f t="shared" si="0"/>
        <v>1.03</v>
      </c>
    </row>
    <row r="23" spans="1:10" ht="35.1" customHeight="1">
      <c r="A23" s="148">
        <v>23020106</v>
      </c>
      <c r="B23" s="149" t="s">
        <v>44</v>
      </c>
      <c r="C23" s="150"/>
      <c r="D23" s="144"/>
      <c r="E23" s="70"/>
      <c r="F23" s="70"/>
      <c r="G23" s="144"/>
      <c r="H23" s="11"/>
      <c r="J23" s="147">
        <f t="shared" si="0"/>
        <v>1.03</v>
      </c>
    </row>
    <row r="24" spans="1:10" ht="35.1" customHeight="1">
      <c r="A24" s="148">
        <v>23020107</v>
      </c>
      <c r="B24" s="149" t="s">
        <v>45</v>
      </c>
      <c r="C24" s="150"/>
      <c r="D24" s="144"/>
      <c r="E24" s="70"/>
      <c r="F24" s="70"/>
      <c r="G24" s="144"/>
      <c r="H24" s="11"/>
      <c r="J24" s="147">
        <f t="shared" si="0"/>
        <v>1.03</v>
      </c>
    </row>
    <row r="25" spans="1:10" ht="35.1" customHeight="1">
      <c r="A25" s="148">
        <v>23020110</v>
      </c>
      <c r="B25" s="149" t="s">
        <v>46</v>
      </c>
      <c r="C25" s="151"/>
      <c r="D25" s="144"/>
      <c r="E25" s="70"/>
      <c r="F25" s="70"/>
      <c r="G25" s="144"/>
      <c r="H25" s="11"/>
      <c r="J25" s="147">
        <f t="shared" si="0"/>
        <v>1.03</v>
      </c>
    </row>
    <row r="26" spans="1:10" ht="35.1" customHeight="1">
      <c r="A26" s="71">
        <v>23020113</v>
      </c>
      <c r="B26" s="72" t="s">
        <v>49</v>
      </c>
      <c r="C26" s="70"/>
      <c r="D26" s="70"/>
      <c r="E26" s="70"/>
      <c r="F26" s="70"/>
      <c r="G26" s="70"/>
      <c r="H26" s="11"/>
      <c r="J26" s="147">
        <f t="shared" si="0"/>
        <v>1.03</v>
      </c>
    </row>
    <row r="27" spans="1:10" ht="35.1" customHeight="1">
      <c r="A27" s="71">
        <v>23020114</v>
      </c>
      <c r="B27" s="72" t="s">
        <v>50</v>
      </c>
      <c r="C27" s="70">
        <v>1000000000</v>
      </c>
      <c r="D27" s="70">
        <f t="shared" ref="D27:E27" si="3">PRODUCT(C27,1.05)</f>
        <v>1050000000</v>
      </c>
      <c r="E27" s="70">
        <f t="shared" si="3"/>
        <v>1102500000</v>
      </c>
      <c r="F27" s="70">
        <f>SUM(C27:E27)</f>
        <v>3152500000</v>
      </c>
      <c r="G27" s="70">
        <v>720000000</v>
      </c>
      <c r="H27" s="11"/>
      <c r="J27" s="147">
        <f t="shared" si="0"/>
        <v>741600000</v>
      </c>
    </row>
    <row r="28" spans="1:10" ht="35.1" customHeight="1">
      <c r="A28" s="148">
        <v>23020147</v>
      </c>
      <c r="B28" s="149" t="s">
        <v>171</v>
      </c>
      <c r="C28" s="150"/>
      <c r="D28" s="144"/>
      <c r="E28" s="70"/>
      <c r="F28" s="70"/>
      <c r="G28" s="144"/>
      <c r="H28" s="11"/>
      <c r="J28" s="147">
        <f t="shared" si="0"/>
        <v>1.03</v>
      </c>
    </row>
    <row r="29" spans="1:10" ht="35.1" customHeight="1">
      <c r="A29" s="148">
        <v>23020148</v>
      </c>
      <c r="B29" s="149" t="s">
        <v>150</v>
      </c>
      <c r="C29" s="150"/>
      <c r="D29" s="144"/>
      <c r="E29" s="70"/>
      <c r="F29" s="70"/>
      <c r="G29" s="144"/>
      <c r="H29" s="11"/>
      <c r="J29" s="147">
        <f t="shared" si="0"/>
        <v>1.03</v>
      </c>
    </row>
    <row r="30" spans="1:10" ht="35.1" customHeight="1">
      <c r="A30" s="148">
        <v>23020149</v>
      </c>
      <c r="B30" s="149" t="s">
        <v>153</v>
      </c>
      <c r="C30" s="150"/>
      <c r="D30" s="144"/>
      <c r="E30" s="70"/>
      <c r="F30" s="70"/>
      <c r="G30" s="144"/>
      <c r="H30" s="11"/>
      <c r="J30" s="147">
        <f t="shared" si="0"/>
        <v>1.03</v>
      </c>
    </row>
    <row r="31" spans="1:10" ht="35.1" customHeight="1">
      <c r="A31" s="155">
        <v>23020151</v>
      </c>
      <c r="B31" s="149" t="s">
        <v>155</v>
      </c>
      <c r="C31" s="150"/>
      <c r="D31" s="144"/>
      <c r="E31" s="70"/>
      <c r="F31" s="70"/>
      <c r="G31" s="144"/>
      <c r="H31" s="11"/>
      <c r="J31" s="147">
        <f t="shared" si="0"/>
        <v>1.03</v>
      </c>
    </row>
    <row r="32" spans="1:10" ht="35.1" customHeight="1">
      <c r="A32" s="71">
        <v>23020152</v>
      </c>
      <c r="B32" s="72" t="s">
        <v>172</v>
      </c>
      <c r="C32" s="70"/>
      <c r="D32" s="70"/>
      <c r="E32" s="70"/>
      <c r="F32" s="70"/>
      <c r="G32" s="70"/>
      <c r="H32" s="11"/>
      <c r="J32" s="147">
        <f t="shared" si="0"/>
        <v>1.03</v>
      </c>
    </row>
    <row r="33" spans="1:10" ht="35.1" customHeight="1">
      <c r="A33" s="102"/>
      <c r="B33" s="103" t="s">
        <v>37</v>
      </c>
      <c r="C33" s="104">
        <f>SUM(C18:C32)</f>
        <v>8700000000</v>
      </c>
      <c r="D33" s="104">
        <f>SUM(D18:D32)</f>
        <v>9135000000</v>
      </c>
      <c r="E33" s="104">
        <f>SUM(E18:E32)</f>
        <v>9591750000</v>
      </c>
      <c r="F33" s="104">
        <f>SUM(F18:F32)</f>
        <v>27426750000</v>
      </c>
      <c r="G33" s="104">
        <v>8303000000</v>
      </c>
      <c r="H33" s="11"/>
      <c r="J33" s="147">
        <f t="shared" si="0"/>
        <v>8552090000</v>
      </c>
    </row>
    <row r="34" spans="1:10" ht="35.1" customHeight="1">
      <c r="A34" s="71"/>
      <c r="B34" s="69"/>
      <c r="C34" s="70"/>
      <c r="D34" s="70"/>
      <c r="E34" s="70"/>
      <c r="F34" s="70"/>
      <c r="G34" s="70"/>
      <c r="H34" s="11"/>
      <c r="J34" s="147">
        <f t="shared" si="0"/>
        <v>1.03</v>
      </c>
    </row>
    <row r="35" spans="1:10" ht="35.1" customHeight="1">
      <c r="A35" s="68">
        <v>23030100</v>
      </c>
      <c r="B35" s="69" t="s">
        <v>61</v>
      </c>
      <c r="C35" s="70"/>
      <c r="D35" s="70"/>
      <c r="E35" s="70"/>
      <c r="F35" s="70"/>
      <c r="G35" s="70"/>
      <c r="H35" s="11"/>
      <c r="J35" s="147">
        <f t="shared" si="0"/>
        <v>1.03</v>
      </c>
    </row>
    <row r="36" spans="1:10" ht="35.1" customHeight="1">
      <c r="A36" s="71">
        <v>23030101</v>
      </c>
      <c r="B36" s="72" t="s">
        <v>62</v>
      </c>
      <c r="C36" s="70">
        <v>593280000</v>
      </c>
      <c r="D36" s="70">
        <f t="shared" ref="D36:E36" si="4">PRODUCT(C36,1.05)</f>
        <v>622944000</v>
      </c>
      <c r="E36" s="70">
        <f t="shared" si="4"/>
        <v>654091200</v>
      </c>
      <c r="F36" s="70">
        <f>SUM(C36:E36)</f>
        <v>1870315200</v>
      </c>
      <c r="G36" s="70">
        <v>576000000</v>
      </c>
      <c r="H36" s="11"/>
      <c r="J36" s="147">
        <f t="shared" si="0"/>
        <v>593280000</v>
      </c>
    </row>
    <row r="37" spans="1:10" ht="35.1" customHeight="1">
      <c r="A37" s="71">
        <v>23030102</v>
      </c>
      <c r="B37" s="72" t="s">
        <v>63</v>
      </c>
      <c r="C37" s="70"/>
      <c r="D37" s="70"/>
      <c r="E37" s="70"/>
      <c r="F37" s="70"/>
      <c r="G37" s="70"/>
      <c r="H37" s="11"/>
      <c r="J37" s="147">
        <f t="shared" si="0"/>
        <v>1.03</v>
      </c>
    </row>
    <row r="38" spans="1:10" ht="35.1" customHeight="1">
      <c r="A38" s="71">
        <v>23030103</v>
      </c>
      <c r="B38" s="72" t="s">
        <v>64</v>
      </c>
      <c r="C38" s="70">
        <v>593280000</v>
      </c>
      <c r="D38" s="70">
        <f t="shared" ref="D38:E39" si="5">PRODUCT(C38,1.05)</f>
        <v>622944000</v>
      </c>
      <c r="E38" s="70">
        <f t="shared" si="5"/>
        <v>654091200</v>
      </c>
      <c r="F38" s="70">
        <f>SUM(C38:E38)</f>
        <v>1870315200</v>
      </c>
      <c r="G38" s="70">
        <v>576000000</v>
      </c>
      <c r="H38" s="11"/>
      <c r="J38" s="147">
        <f t="shared" si="0"/>
        <v>593280000</v>
      </c>
    </row>
    <row r="39" spans="1:10" ht="35.1" customHeight="1">
      <c r="A39" s="71">
        <v>23030104</v>
      </c>
      <c r="B39" s="72" t="s">
        <v>65</v>
      </c>
      <c r="C39" s="70">
        <v>100000000</v>
      </c>
      <c r="D39" s="70">
        <f t="shared" si="5"/>
        <v>105000000</v>
      </c>
      <c r="E39" s="70">
        <f t="shared" si="5"/>
        <v>110250000</v>
      </c>
      <c r="F39" s="70">
        <f>SUM(C39:E39)</f>
        <v>315250000</v>
      </c>
      <c r="G39" s="70">
        <v>72000000</v>
      </c>
      <c r="H39" s="11"/>
      <c r="J39" s="147">
        <f t="shared" si="0"/>
        <v>74160000</v>
      </c>
    </row>
    <row r="40" spans="1:10" ht="35.1" customHeight="1">
      <c r="A40" s="148">
        <v>23030105</v>
      </c>
      <c r="B40" s="149" t="s">
        <v>143</v>
      </c>
      <c r="C40" s="70"/>
      <c r="D40" s="144"/>
      <c r="E40" s="70"/>
      <c r="F40" s="70"/>
      <c r="G40" s="144">
        <v>0</v>
      </c>
      <c r="H40" s="11"/>
      <c r="J40" s="147">
        <f t="shared" si="0"/>
        <v>0</v>
      </c>
    </row>
    <row r="41" spans="1:10" ht="35.1" customHeight="1">
      <c r="A41" s="16">
        <v>23030113</v>
      </c>
      <c r="B41" s="17" t="s">
        <v>72</v>
      </c>
      <c r="C41" s="70">
        <v>296640000</v>
      </c>
      <c r="D41" s="70">
        <f t="shared" ref="D41:E41" si="6">PRODUCT(C41,1.05)</f>
        <v>311472000</v>
      </c>
      <c r="E41" s="70">
        <f t="shared" si="6"/>
        <v>327045600</v>
      </c>
      <c r="F41" s="70">
        <f>SUM(C41:E41)</f>
        <v>935157600</v>
      </c>
      <c r="G41" s="15">
        <v>288000000</v>
      </c>
      <c r="H41" s="11"/>
      <c r="J41" s="147">
        <f t="shared" si="0"/>
        <v>296640000</v>
      </c>
    </row>
    <row r="42" spans="1:10" ht="35.1" customHeight="1">
      <c r="A42" s="16">
        <v>23030114</v>
      </c>
      <c r="B42" s="17" t="s">
        <v>73</v>
      </c>
      <c r="C42" s="15"/>
      <c r="D42" s="70"/>
      <c r="E42" s="70"/>
      <c r="F42" s="70"/>
      <c r="G42" s="15"/>
      <c r="H42" s="11"/>
      <c r="J42" s="147">
        <f t="shared" si="0"/>
        <v>1.03</v>
      </c>
    </row>
    <row r="43" spans="1:10" ht="35.1" customHeight="1">
      <c r="A43" s="16">
        <v>23030115</v>
      </c>
      <c r="B43" s="17" t="s">
        <v>74</v>
      </c>
      <c r="C43" s="15"/>
      <c r="D43" s="70"/>
      <c r="E43" s="70"/>
      <c r="F43" s="70"/>
      <c r="G43" s="15"/>
      <c r="H43" s="11"/>
      <c r="J43" s="147">
        <f t="shared" si="0"/>
        <v>1.03</v>
      </c>
    </row>
    <row r="44" spans="1:10" ht="35.1" customHeight="1">
      <c r="A44" s="16">
        <v>23030121</v>
      </c>
      <c r="B44" s="17" t="s">
        <v>77</v>
      </c>
      <c r="C44" s="70">
        <v>74160000</v>
      </c>
      <c r="D44" s="70">
        <f t="shared" ref="D44:E44" si="7">PRODUCT(C44,1.05)</f>
        <v>77868000</v>
      </c>
      <c r="E44" s="70">
        <f t="shared" si="7"/>
        <v>81761400</v>
      </c>
      <c r="F44" s="70">
        <f>SUM(C44:E44)</f>
        <v>233789400</v>
      </c>
      <c r="G44" s="15">
        <v>72000000</v>
      </c>
      <c r="H44" s="11"/>
      <c r="J44" s="147">
        <f t="shared" si="0"/>
        <v>74160000</v>
      </c>
    </row>
    <row r="45" spans="1:10" ht="35.1" customHeight="1">
      <c r="A45" s="71">
        <v>23030125</v>
      </c>
      <c r="B45" s="72" t="s">
        <v>81</v>
      </c>
      <c r="C45" s="70"/>
      <c r="D45" s="70"/>
      <c r="E45" s="70"/>
      <c r="F45" s="70"/>
      <c r="G45" s="70"/>
      <c r="H45" s="11"/>
      <c r="J45" s="147">
        <f t="shared" si="0"/>
        <v>1.03</v>
      </c>
    </row>
    <row r="46" spans="1:10" ht="30.95" customHeight="1">
      <c r="A46" s="71">
        <v>23020156</v>
      </c>
      <c r="B46" s="72" t="s">
        <v>100</v>
      </c>
      <c r="C46" s="70"/>
      <c r="D46" s="70"/>
      <c r="E46" s="70"/>
      <c r="F46" s="70"/>
      <c r="G46" s="70"/>
      <c r="J46" s="147">
        <f t="shared" si="0"/>
        <v>1.03</v>
      </c>
    </row>
    <row r="47" spans="1:10" ht="30.95" customHeight="1">
      <c r="A47" s="102"/>
      <c r="B47" s="103" t="s">
        <v>37</v>
      </c>
      <c r="C47" s="104">
        <f>SUM(C36:C46)</f>
        <v>1657360000</v>
      </c>
      <c r="D47" s="104">
        <f>SUM(D36:D46)</f>
        <v>1740228000</v>
      </c>
      <c r="E47" s="104">
        <f>SUM(E36:E46)</f>
        <v>1827239400</v>
      </c>
      <c r="F47" s="104">
        <f>SUM(F36:F46)</f>
        <v>5224827400</v>
      </c>
      <c r="G47" s="104">
        <v>1584000000</v>
      </c>
      <c r="J47" s="147">
        <f t="shared" si="0"/>
        <v>1631520000</v>
      </c>
    </row>
    <row r="48" spans="1:10" ht="30.95" customHeight="1">
      <c r="A48" s="71"/>
      <c r="B48" s="69"/>
      <c r="C48" s="70"/>
      <c r="D48" s="70"/>
      <c r="E48" s="70"/>
      <c r="F48" s="70"/>
      <c r="G48" s="70"/>
      <c r="J48" s="147">
        <f t="shared" si="0"/>
        <v>1.03</v>
      </c>
    </row>
    <row r="49" spans="1:10" ht="30.95" customHeight="1">
      <c r="A49" s="68">
        <v>23040100</v>
      </c>
      <c r="B49" s="69" t="s">
        <v>83</v>
      </c>
      <c r="C49" s="70"/>
      <c r="D49" s="70"/>
      <c r="E49" s="70"/>
      <c r="F49" s="70"/>
      <c r="G49" s="70"/>
      <c r="J49" s="147">
        <f t="shared" si="0"/>
        <v>1.03</v>
      </c>
    </row>
    <row r="50" spans="1:10" ht="30.95" customHeight="1">
      <c r="A50" s="71">
        <v>23040101</v>
      </c>
      <c r="B50" s="72" t="s">
        <v>84</v>
      </c>
      <c r="C50" s="70"/>
      <c r="D50" s="70"/>
      <c r="E50" s="70"/>
      <c r="F50" s="70"/>
      <c r="G50" s="70"/>
      <c r="J50" s="147">
        <f t="shared" si="0"/>
        <v>1.03</v>
      </c>
    </row>
    <row r="51" spans="1:10" ht="30.95" customHeight="1">
      <c r="A51" s="71">
        <v>23040109</v>
      </c>
      <c r="B51" s="72" t="s">
        <v>200</v>
      </c>
      <c r="C51" s="70"/>
      <c r="D51" s="70"/>
      <c r="E51" s="70"/>
      <c r="F51" s="70"/>
      <c r="G51" s="70"/>
      <c r="J51" s="147">
        <f t="shared" si="0"/>
        <v>1.03</v>
      </c>
    </row>
    <row r="52" spans="1:10" ht="30.95" customHeight="1">
      <c r="A52" s="102"/>
      <c r="B52" s="103" t="s">
        <v>37</v>
      </c>
      <c r="C52" s="104"/>
      <c r="D52" s="104"/>
      <c r="E52" s="104"/>
      <c r="F52" s="104"/>
      <c r="G52" s="104"/>
      <c r="J52" s="147">
        <f t="shared" si="0"/>
        <v>1.03</v>
      </c>
    </row>
    <row r="53" spans="1:10" ht="30.95" customHeight="1">
      <c r="A53" s="71"/>
      <c r="B53" s="69"/>
      <c r="C53" s="70"/>
      <c r="D53" s="70"/>
      <c r="E53" s="70"/>
      <c r="F53" s="70"/>
      <c r="G53" s="70"/>
      <c r="J53" s="147">
        <f t="shared" si="0"/>
        <v>1.03</v>
      </c>
    </row>
    <row r="54" spans="1:10" ht="30.95" customHeight="1">
      <c r="A54" s="68">
        <v>23050100</v>
      </c>
      <c r="B54" s="69" t="s">
        <v>89</v>
      </c>
      <c r="C54" s="70"/>
      <c r="D54" s="70"/>
      <c r="E54" s="70"/>
      <c r="F54" s="70"/>
      <c r="G54" s="70"/>
      <c r="J54" s="147">
        <f t="shared" si="0"/>
        <v>1.03</v>
      </c>
    </row>
    <row r="55" spans="1:10" ht="30.95" customHeight="1">
      <c r="A55" s="71">
        <v>23050101</v>
      </c>
      <c r="B55" s="72" t="s">
        <v>90</v>
      </c>
      <c r="C55" s="70"/>
      <c r="D55" s="70"/>
      <c r="E55" s="70"/>
      <c r="F55" s="70"/>
      <c r="G55" s="70"/>
      <c r="J55" s="147">
        <f t="shared" si="0"/>
        <v>1.03</v>
      </c>
    </row>
    <row r="56" spans="1:10" ht="30.95" customHeight="1">
      <c r="A56" s="71">
        <v>23050103</v>
      </c>
      <c r="B56" s="72" t="s">
        <v>92</v>
      </c>
      <c r="C56" s="70">
        <v>148320000</v>
      </c>
      <c r="D56" s="70">
        <f t="shared" ref="D56:E56" si="8">PRODUCT(C56,1.05)</f>
        <v>155736000</v>
      </c>
      <c r="E56" s="70">
        <f t="shared" si="8"/>
        <v>163522800</v>
      </c>
      <c r="F56" s="70">
        <f>SUM(C56:E56)</f>
        <v>467578800</v>
      </c>
      <c r="G56" s="70">
        <v>144000000</v>
      </c>
      <c r="J56" s="147">
        <f t="shared" si="0"/>
        <v>148320000</v>
      </c>
    </row>
    <row r="57" spans="1:10" ht="30.95" customHeight="1">
      <c r="A57" s="71">
        <v>23050104</v>
      </c>
      <c r="B57" s="72" t="s">
        <v>93</v>
      </c>
      <c r="C57" s="70"/>
      <c r="D57" s="70"/>
      <c r="E57" s="70"/>
      <c r="F57" s="70"/>
      <c r="G57" s="70"/>
      <c r="J57" s="147">
        <f t="shared" si="0"/>
        <v>1.03</v>
      </c>
    </row>
    <row r="58" spans="1:10" ht="30.95" customHeight="1">
      <c r="A58" s="71">
        <v>23050107</v>
      </c>
      <c r="B58" s="72" t="s">
        <v>94</v>
      </c>
      <c r="C58" s="70"/>
      <c r="D58" s="70"/>
      <c r="E58" s="70"/>
      <c r="F58" s="70"/>
      <c r="G58" s="70"/>
      <c r="J58" s="147">
        <f t="shared" si="0"/>
        <v>1.03</v>
      </c>
    </row>
    <row r="59" spans="1:10" ht="30.95" customHeight="1">
      <c r="A59" s="148">
        <v>23050147</v>
      </c>
      <c r="B59" s="149" t="s">
        <v>197</v>
      </c>
      <c r="C59" s="70"/>
      <c r="D59" s="70"/>
      <c r="E59" s="70"/>
      <c r="F59" s="70"/>
      <c r="G59" s="70"/>
      <c r="J59" s="147">
        <f t="shared" si="0"/>
        <v>1.03</v>
      </c>
    </row>
    <row r="60" spans="1:10" ht="30.95" customHeight="1">
      <c r="A60" s="148">
        <v>23050148</v>
      </c>
      <c r="B60" s="149" t="s">
        <v>157</v>
      </c>
      <c r="C60" s="70"/>
      <c r="D60" s="70"/>
      <c r="E60" s="70"/>
      <c r="F60" s="70"/>
      <c r="G60" s="70"/>
      <c r="J60" s="147">
        <f t="shared" ref="J60:J64" si="9">PRODUCT(G60,1.03)</f>
        <v>1.03</v>
      </c>
    </row>
    <row r="61" spans="1:10" ht="38.25" customHeight="1">
      <c r="A61" s="71">
        <v>23050149</v>
      </c>
      <c r="B61" s="75" t="s">
        <v>198</v>
      </c>
      <c r="C61" s="70">
        <v>1153600000</v>
      </c>
      <c r="D61" s="70">
        <f t="shared" ref="D61:E61" si="10">PRODUCT(C61,1.05)</f>
        <v>1211280000</v>
      </c>
      <c r="E61" s="70">
        <f t="shared" si="10"/>
        <v>1271844000</v>
      </c>
      <c r="F61" s="70">
        <f>SUM(C61:E61)</f>
        <v>3636724000</v>
      </c>
      <c r="G61" s="70">
        <v>1120000000</v>
      </c>
      <c r="J61" s="147">
        <f t="shared" si="9"/>
        <v>1153600000</v>
      </c>
    </row>
    <row r="62" spans="1:10" ht="30.95" customHeight="1">
      <c r="A62" s="102"/>
      <c r="B62" s="103" t="s">
        <v>37</v>
      </c>
      <c r="C62" s="104">
        <f>SUM(C55:C61)</f>
        <v>1301920000</v>
      </c>
      <c r="D62" s="104">
        <f>SUM(D56:D61)</f>
        <v>1367016000</v>
      </c>
      <c r="E62" s="104">
        <f>SUM(E56:E61)</f>
        <v>1435366800</v>
      </c>
      <c r="F62" s="104">
        <f>SUM(F56:F61)</f>
        <v>4104302800</v>
      </c>
      <c r="G62" s="104">
        <v>1120000000</v>
      </c>
      <c r="J62" s="147">
        <f t="shared" si="9"/>
        <v>1153600000</v>
      </c>
    </row>
    <row r="63" spans="1:10" ht="30.95" customHeight="1">
      <c r="A63" s="71"/>
      <c r="B63" s="72"/>
      <c r="C63" s="70"/>
      <c r="D63" s="70"/>
      <c r="E63" s="70"/>
      <c r="F63" s="70"/>
      <c r="G63" s="70"/>
      <c r="J63" s="147">
        <f t="shared" si="9"/>
        <v>1.03</v>
      </c>
    </row>
    <row r="64" spans="1:10" ht="30.95" customHeight="1">
      <c r="A64" s="102"/>
      <c r="B64" s="103" t="s">
        <v>95</v>
      </c>
      <c r="C64" s="104">
        <f>SUM(C62,C52,C47,C33,C16)</f>
        <v>12400880000</v>
      </c>
      <c r="D64" s="104">
        <f t="shared" ref="D64:F64" si="11">SUM(D62,D52,D47,D33,D16)</f>
        <v>13020924000</v>
      </c>
      <c r="E64" s="104">
        <f t="shared" si="11"/>
        <v>13671970200</v>
      </c>
      <c r="F64" s="104">
        <f t="shared" si="11"/>
        <v>39093774200</v>
      </c>
      <c r="G64" s="104">
        <v>11727000000</v>
      </c>
      <c r="J64" s="147">
        <f t="shared" si="9"/>
        <v>12078810000</v>
      </c>
    </row>
    <row r="65" spans="1:7" ht="30.95" customHeight="1" thickBot="1">
      <c r="A65" s="76"/>
      <c r="B65" s="77"/>
      <c r="C65" s="78"/>
      <c r="D65" s="78"/>
      <c r="E65" s="78"/>
      <c r="F65" s="78"/>
      <c r="G65" s="78"/>
    </row>
    <row r="66" spans="1:7">
      <c r="A66" s="79"/>
      <c r="B66" s="11"/>
      <c r="C66" s="80"/>
      <c r="D66" s="80"/>
      <c r="E66" s="80"/>
      <c r="F66" s="80"/>
      <c r="G66" s="80"/>
    </row>
    <row r="79" spans="1:7">
      <c r="A79" s="1"/>
    </row>
    <row r="80" spans="1:7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2" firstPageNumber="199" orientation="landscape" useFirstPageNumber="1" verticalDpi="300" r:id="rId1"/>
  <headerFooter>
    <oddFooter>&amp;C&amp;"Arial Black,Regular"&amp;18&amp;P</oddFooter>
  </headerFooter>
  <rowBreaks count="2" manualBreakCount="2">
    <brk id="23" max="6" man="1"/>
    <brk id="52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J92"/>
  <sheetViews>
    <sheetView view="pageBreakPreview" topLeftCell="A40" zoomScale="70" zoomScaleSheetLayoutView="70" workbookViewId="0">
      <selection activeCell="G30" sqref="G30"/>
    </sheetView>
  </sheetViews>
  <sheetFormatPr defaultColWidth="9.140625" defaultRowHeight="16.5"/>
  <cols>
    <col min="1" max="1" width="14.28515625" style="6" customWidth="1"/>
    <col min="2" max="2" width="78.42578125" style="1" customWidth="1"/>
    <col min="3" max="3" width="20" style="1" customWidth="1"/>
    <col min="4" max="5" width="19.85546875" style="1" customWidth="1"/>
    <col min="6" max="6" width="22.28515625" style="1" customWidth="1"/>
    <col min="7" max="7" width="20.5703125" style="1" customWidth="1"/>
    <col min="8" max="8" width="9.140625" style="1"/>
    <col min="9" max="9" width="17.7109375" style="1" bestFit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216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9" ht="36.75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>
        <v>10000000</v>
      </c>
      <c r="D8" s="15">
        <f>PRODUCT(C8,1.05)</f>
        <v>10500000</v>
      </c>
      <c r="E8" s="15">
        <f>PRODUCT(D8,1.05)</f>
        <v>11025000</v>
      </c>
      <c r="F8" s="15">
        <f>SUM(C8:E8)</f>
        <v>31525000</v>
      </c>
      <c r="G8" s="15"/>
    </row>
    <row r="9" spans="1:9" ht="35.1" customHeight="1">
      <c r="A9" s="16">
        <v>23010105</v>
      </c>
      <c r="B9" s="17" t="s">
        <v>337</v>
      </c>
      <c r="C9" s="15">
        <v>30000000</v>
      </c>
      <c r="D9" s="15">
        <f t="shared" ref="D9:E9" si="0">PRODUCT(C9,1.05)</f>
        <v>31500000</v>
      </c>
      <c r="E9" s="15">
        <f t="shared" si="0"/>
        <v>33075000</v>
      </c>
      <c r="F9" s="15">
        <f>SUM(C9:E9)</f>
        <v>94575000</v>
      </c>
      <c r="G9" s="15"/>
    </row>
    <row r="10" spans="1:9" ht="35.1" customHeight="1">
      <c r="A10" s="16">
        <v>23010112</v>
      </c>
      <c r="B10" s="17" t="s">
        <v>338</v>
      </c>
      <c r="C10" s="15">
        <v>8000000</v>
      </c>
      <c r="D10" s="15">
        <f t="shared" ref="D10:E10" si="1">PRODUCT(C10,1.05)</f>
        <v>8400000</v>
      </c>
      <c r="E10" s="15">
        <f t="shared" si="1"/>
        <v>8820000</v>
      </c>
      <c r="F10" s="15">
        <f>SUM(C10:E10)</f>
        <v>25220000</v>
      </c>
      <c r="G10" s="15"/>
    </row>
    <row r="11" spans="1:9" ht="35.1" customHeight="1">
      <c r="A11" s="16">
        <v>23010113</v>
      </c>
      <c r="B11" s="17" t="s">
        <v>339</v>
      </c>
      <c r="C11" s="15">
        <v>2000000</v>
      </c>
      <c r="D11" s="15">
        <f t="shared" ref="D11:E11" si="2">PRODUCT(C11,1.05)</f>
        <v>2100000</v>
      </c>
      <c r="E11" s="15">
        <f t="shared" si="2"/>
        <v>2205000</v>
      </c>
      <c r="F11" s="15">
        <f>SUM(C11:E11)</f>
        <v>6305000</v>
      </c>
      <c r="G11" s="15"/>
    </row>
    <row r="12" spans="1:9" ht="35.1" customHeight="1">
      <c r="A12" s="16">
        <v>23010115</v>
      </c>
      <c r="B12" s="17" t="s">
        <v>21</v>
      </c>
      <c r="C12" s="15">
        <v>500000</v>
      </c>
      <c r="D12" s="15">
        <f t="shared" ref="D12:E12" si="3">PRODUCT(C12,1.05)</f>
        <v>525000</v>
      </c>
      <c r="E12" s="15">
        <f t="shared" si="3"/>
        <v>551250</v>
      </c>
      <c r="F12" s="15">
        <f>SUM(C12:E12)</f>
        <v>1576250</v>
      </c>
      <c r="G12" s="15"/>
    </row>
    <row r="13" spans="1:9" s="11" customFormat="1" ht="35.1" customHeight="1">
      <c r="A13" s="71">
        <v>23010144</v>
      </c>
      <c r="B13" s="72" t="s">
        <v>162</v>
      </c>
      <c r="C13" s="70"/>
      <c r="D13" s="70"/>
      <c r="E13" s="70"/>
      <c r="F13" s="70"/>
      <c r="G13" s="70"/>
    </row>
    <row r="14" spans="1:9" s="11" customFormat="1" ht="35.1" customHeight="1">
      <c r="A14" s="71">
        <v>23010145</v>
      </c>
      <c r="B14" s="72" t="s">
        <v>101</v>
      </c>
      <c r="C14" s="70"/>
      <c r="D14" s="70"/>
      <c r="E14" s="70"/>
      <c r="F14" s="70"/>
      <c r="G14" s="70">
        <v>107956800</v>
      </c>
      <c r="I14" s="65"/>
    </row>
    <row r="15" spans="1:9" s="11" customFormat="1" ht="35.1" customHeight="1">
      <c r="A15" s="71">
        <v>23010146</v>
      </c>
      <c r="B15" s="72" t="s">
        <v>163</v>
      </c>
      <c r="C15" s="70"/>
      <c r="D15" s="70"/>
      <c r="E15" s="70"/>
      <c r="F15" s="70"/>
      <c r="G15" s="70"/>
      <c r="I15" s="65"/>
    </row>
    <row r="16" spans="1:9" s="11" customFormat="1" ht="35.1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I16" s="65"/>
    </row>
    <row r="17" spans="1:9" ht="35.1" customHeight="1">
      <c r="A17" s="102"/>
      <c r="B17" s="103" t="s">
        <v>37</v>
      </c>
      <c r="C17" s="131">
        <f>SUM(C8:C16)</f>
        <v>50500000</v>
      </c>
      <c r="D17" s="131">
        <f>SUM(D8:D16)</f>
        <v>53025000</v>
      </c>
      <c r="E17" s="131">
        <f>SUM(E8:E16)</f>
        <v>55676250</v>
      </c>
      <c r="F17" s="131">
        <f>SUM(F8:F16)</f>
        <v>159201250</v>
      </c>
      <c r="G17" s="131">
        <v>107956800</v>
      </c>
      <c r="I17" s="65"/>
    </row>
    <row r="18" spans="1:9" ht="35.1" customHeight="1">
      <c r="A18" s="71"/>
      <c r="B18" s="72"/>
      <c r="C18" s="70"/>
      <c r="D18" s="70"/>
      <c r="E18" s="70"/>
      <c r="F18" s="70"/>
      <c r="G18" s="70"/>
      <c r="I18" s="65"/>
    </row>
    <row r="19" spans="1:9" ht="35.1" customHeight="1">
      <c r="A19" s="68">
        <v>23020100</v>
      </c>
      <c r="B19" s="69" t="s">
        <v>38</v>
      </c>
      <c r="C19" s="70"/>
      <c r="D19" s="70"/>
      <c r="E19" s="70"/>
      <c r="F19" s="70"/>
      <c r="G19" s="70"/>
      <c r="I19" s="65"/>
    </row>
    <row r="20" spans="1:9" ht="35.1" customHeight="1">
      <c r="A20" s="71">
        <v>23020101</v>
      </c>
      <c r="B20" s="72" t="s">
        <v>39</v>
      </c>
      <c r="C20" s="70"/>
      <c r="D20" s="70"/>
      <c r="E20" s="70"/>
      <c r="F20" s="70"/>
      <c r="G20" s="70"/>
      <c r="I20" s="65"/>
    </row>
    <row r="21" spans="1:9" ht="35.1" customHeight="1">
      <c r="A21" s="71">
        <v>23020113</v>
      </c>
      <c r="B21" s="72" t="s">
        <v>49</v>
      </c>
      <c r="C21" s="70"/>
      <c r="D21" s="70"/>
      <c r="E21" s="70"/>
      <c r="F21" s="70"/>
      <c r="G21" s="70"/>
      <c r="I21" s="65"/>
    </row>
    <row r="22" spans="1:9" ht="35.1" customHeight="1">
      <c r="A22" s="71">
        <v>23020114</v>
      </c>
      <c r="B22" s="72" t="s">
        <v>50</v>
      </c>
      <c r="C22" s="70">
        <v>4000000000</v>
      </c>
      <c r="D22" s="15">
        <f t="shared" ref="D22:E22" si="4">PRODUCT(C22,1.05)</f>
        <v>4200000000</v>
      </c>
      <c r="E22" s="15">
        <f t="shared" si="4"/>
        <v>4410000000</v>
      </c>
      <c r="F22" s="70">
        <f>SUM(C22:E22)</f>
        <v>12610000000</v>
      </c>
      <c r="G22" s="70">
        <v>1269892000</v>
      </c>
      <c r="I22" s="65"/>
    </row>
    <row r="23" spans="1:9" ht="35.1" customHeight="1">
      <c r="A23" s="71">
        <v>23020115</v>
      </c>
      <c r="B23" s="72" t="s">
        <v>405</v>
      </c>
      <c r="C23" s="135">
        <v>600000000</v>
      </c>
      <c r="D23" s="15">
        <f t="shared" ref="D23" si="5">PRODUCT(C23,1.05)</f>
        <v>630000000</v>
      </c>
      <c r="E23" s="15">
        <f t="shared" ref="E23" si="6">PRODUCT(D23,1.05)</f>
        <v>661500000</v>
      </c>
      <c r="F23" s="70">
        <f>SUM(C23:E23)</f>
        <v>1891500000</v>
      </c>
      <c r="G23" s="73"/>
      <c r="I23" s="65"/>
    </row>
    <row r="24" spans="1:9" ht="35.1" customHeight="1">
      <c r="A24" s="71">
        <v>23020151</v>
      </c>
      <c r="B24" s="72" t="s">
        <v>406</v>
      </c>
      <c r="C24" s="70">
        <v>400000000</v>
      </c>
      <c r="D24" s="15">
        <f t="shared" ref="D24" si="7">PRODUCT(C24,1.05)</f>
        <v>420000000</v>
      </c>
      <c r="E24" s="15">
        <f t="shared" ref="E24" si="8">PRODUCT(D24,1.05)</f>
        <v>441000000</v>
      </c>
      <c r="F24" s="70">
        <f>SUM(C24:E24)</f>
        <v>1261000000</v>
      </c>
      <c r="G24" s="70"/>
      <c r="I24" s="65"/>
    </row>
    <row r="25" spans="1:9" ht="35.1" customHeight="1">
      <c r="A25" s="71">
        <v>23020152</v>
      </c>
      <c r="B25" s="72" t="s">
        <v>172</v>
      </c>
      <c r="C25" s="70"/>
      <c r="D25" s="70"/>
      <c r="E25" s="70"/>
      <c r="F25" s="70"/>
      <c r="G25" s="70"/>
      <c r="I25" s="65"/>
    </row>
    <row r="26" spans="1:9" ht="35.1" customHeight="1">
      <c r="A26" s="102"/>
      <c r="B26" s="103" t="s">
        <v>37</v>
      </c>
      <c r="C26" s="131">
        <f>SUM(C20:C25)</f>
        <v>5000000000</v>
      </c>
      <c r="D26" s="105">
        <f>SUM(D22:D25)</f>
        <v>5250000000</v>
      </c>
      <c r="E26" s="105">
        <f>SUM(E22:E25)</f>
        <v>5512500000</v>
      </c>
      <c r="F26" s="105">
        <f>SUM(F22:F25)</f>
        <v>15762500000</v>
      </c>
      <c r="G26" s="131">
        <v>1269892000</v>
      </c>
      <c r="I26" s="65"/>
    </row>
    <row r="27" spans="1:9" ht="35.1" customHeight="1">
      <c r="A27" s="71"/>
      <c r="B27" s="69"/>
      <c r="C27" s="70"/>
      <c r="D27" s="70"/>
      <c r="E27" s="70"/>
      <c r="F27" s="70"/>
      <c r="G27" s="70"/>
      <c r="I27" s="65"/>
    </row>
    <row r="28" spans="1:9" ht="35.1" customHeight="1">
      <c r="A28" s="68">
        <v>23030100</v>
      </c>
      <c r="B28" s="69" t="s">
        <v>61</v>
      </c>
      <c r="C28" s="70"/>
      <c r="D28" s="70"/>
      <c r="E28" s="70"/>
      <c r="F28" s="70"/>
      <c r="G28" s="70"/>
      <c r="I28" s="65"/>
    </row>
    <row r="29" spans="1:9" ht="35.1" customHeight="1">
      <c r="A29" s="71">
        <v>23030101</v>
      </c>
      <c r="B29" s="72" t="s">
        <v>62</v>
      </c>
      <c r="C29" s="70"/>
      <c r="D29" s="70"/>
      <c r="E29" s="70"/>
      <c r="F29" s="70"/>
      <c r="G29" s="70"/>
      <c r="I29" s="65"/>
    </row>
    <row r="30" spans="1:9" ht="35.1" customHeight="1">
      <c r="A30" s="71">
        <v>23030112</v>
      </c>
      <c r="B30" s="72" t="s">
        <v>71</v>
      </c>
      <c r="C30" s="70"/>
      <c r="D30" s="70"/>
      <c r="E30" s="70"/>
      <c r="F30" s="70"/>
      <c r="G30" s="70"/>
      <c r="I30" s="65"/>
    </row>
    <row r="31" spans="1:9" ht="35.1" customHeight="1">
      <c r="A31" s="71">
        <v>23030113</v>
      </c>
      <c r="B31" s="72" t="s">
        <v>72</v>
      </c>
      <c r="C31" s="70">
        <v>1500000000</v>
      </c>
      <c r="D31" s="15">
        <f t="shared" ref="D31:E31" si="9">PRODUCT(C31,1.05)</f>
        <v>1575000000</v>
      </c>
      <c r="E31" s="15">
        <f t="shared" si="9"/>
        <v>1653750000</v>
      </c>
      <c r="F31" s="70">
        <f>SUM(C31:E31)</f>
        <v>4728750000</v>
      </c>
      <c r="G31" s="70">
        <v>161935200</v>
      </c>
      <c r="I31" s="65"/>
    </row>
    <row r="32" spans="1:9" ht="35.1" customHeight="1">
      <c r="A32" s="71">
        <v>23030114</v>
      </c>
      <c r="B32" s="72" t="s">
        <v>73</v>
      </c>
      <c r="C32" s="70"/>
      <c r="D32" s="70"/>
      <c r="E32" s="70"/>
      <c r="F32" s="70"/>
      <c r="G32" s="70"/>
      <c r="I32" s="65"/>
    </row>
    <row r="33" spans="1:10" ht="35.1" customHeight="1">
      <c r="A33" s="71">
        <v>23020154</v>
      </c>
      <c r="B33" s="72" t="s">
        <v>185</v>
      </c>
      <c r="C33" s="70"/>
      <c r="D33" s="70"/>
      <c r="E33" s="70"/>
      <c r="F33" s="70"/>
      <c r="G33" s="70"/>
      <c r="I33" s="65"/>
    </row>
    <row r="34" spans="1:10" ht="35.1" customHeight="1">
      <c r="A34" s="71">
        <v>23020155</v>
      </c>
      <c r="B34" s="72" t="s">
        <v>186</v>
      </c>
      <c r="C34" s="70"/>
      <c r="D34" s="70"/>
      <c r="E34" s="70"/>
      <c r="F34" s="70"/>
      <c r="G34" s="70"/>
      <c r="I34" s="65"/>
    </row>
    <row r="35" spans="1:10" ht="35.1" customHeight="1">
      <c r="A35" s="71">
        <v>23020156</v>
      </c>
      <c r="B35" s="72" t="s">
        <v>100</v>
      </c>
      <c r="C35" s="70"/>
      <c r="D35" s="70"/>
      <c r="E35" s="70"/>
      <c r="F35" s="70"/>
      <c r="G35" s="70"/>
      <c r="I35" s="65"/>
    </row>
    <row r="36" spans="1:10" ht="35.1" customHeight="1">
      <c r="A36" s="102"/>
      <c r="B36" s="103" t="s">
        <v>37</v>
      </c>
      <c r="C36" s="131">
        <f>SUM(C29:C35)</f>
        <v>1500000000</v>
      </c>
      <c r="D36" s="131">
        <f>SUM(D31:D35)</f>
        <v>1575000000</v>
      </c>
      <c r="E36" s="131">
        <f>SUM(E31:E35)</f>
        <v>1653750000</v>
      </c>
      <c r="F36" s="131">
        <f>SUM(F31:F35)</f>
        <v>4728750000</v>
      </c>
      <c r="G36" s="131">
        <v>161935200</v>
      </c>
      <c r="I36" s="65"/>
    </row>
    <row r="37" spans="1:10" ht="35.1" customHeight="1">
      <c r="A37" s="71"/>
      <c r="B37" s="69"/>
      <c r="C37" s="70"/>
      <c r="D37" s="70"/>
      <c r="E37" s="70"/>
      <c r="F37" s="70"/>
      <c r="G37" s="70"/>
      <c r="I37" s="65"/>
    </row>
    <row r="38" spans="1:10" ht="35.1" customHeight="1">
      <c r="A38" s="68">
        <v>23040100</v>
      </c>
      <c r="B38" s="69" t="s">
        <v>83</v>
      </c>
      <c r="C38" s="70"/>
      <c r="D38" s="70"/>
      <c r="E38" s="70"/>
      <c r="F38" s="70"/>
      <c r="G38" s="70"/>
      <c r="I38" s="65"/>
    </row>
    <row r="39" spans="1:10" ht="35.1" customHeight="1">
      <c r="A39" s="71">
        <v>23040101</v>
      </c>
      <c r="B39" s="72" t="s">
        <v>84</v>
      </c>
      <c r="C39" s="70"/>
      <c r="D39" s="70"/>
      <c r="E39" s="70"/>
      <c r="F39" s="70"/>
      <c r="G39" s="70"/>
      <c r="I39" s="65"/>
    </row>
    <row r="40" spans="1:10" ht="35.1" customHeight="1">
      <c r="A40" s="71">
        <v>23040102</v>
      </c>
      <c r="B40" s="72" t="s">
        <v>85</v>
      </c>
      <c r="C40" s="70"/>
      <c r="D40" s="70"/>
      <c r="E40" s="70"/>
      <c r="F40" s="70"/>
      <c r="G40" s="70"/>
      <c r="I40" s="65"/>
    </row>
    <row r="41" spans="1:10" ht="35.1" customHeight="1">
      <c r="A41" s="71">
        <v>23050149</v>
      </c>
      <c r="B41" s="75" t="s">
        <v>198</v>
      </c>
      <c r="C41" s="70"/>
      <c r="D41" s="70"/>
      <c r="E41" s="70"/>
      <c r="F41" s="70"/>
      <c r="G41" s="70"/>
      <c r="I41" s="65"/>
    </row>
    <row r="42" spans="1:10" ht="35.1" customHeight="1">
      <c r="A42" s="102"/>
      <c r="B42" s="103" t="s">
        <v>37</v>
      </c>
      <c r="C42" s="104"/>
      <c r="D42" s="105"/>
      <c r="E42" s="105"/>
      <c r="F42" s="105"/>
      <c r="G42" s="104"/>
      <c r="I42" s="65"/>
    </row>
    <row r="43" spans="1:10" ht="30.95" customHeight="1">
      <c r="A43" s="68">
        <v>23050100</v>
      </c>
      <c r="B43" s="69" t="s">
        <v>89</v>
      </c>
      <c r="C43" s="70"/>
      <c r="D43" s="70"/>
      <c r="E43" s="70"/>
      <c r="F43" s="70"/>
      <c r="G43" s="70"/>
      <c r="J43" s="147"/>
    </row>
    <row r="44" spans="1:10" ht="30.95" customHeight="1">
      <c r="A44" s="71">
        <v>23050101</v>
      </c>
      <c r="B44" s="72" t="s">
        <v>90</v>
      </c>
      <c r="C44" s="70"/>
      <c r="D44" s="70"/>
      <c r="E44" s="70"/>
      <c r="F44" s="70"/>
      <c r="G44" s="70"/>
      <c r="J44" s="147"/>
    </row>
    <row r="45" spans="1:10" ht="30.95" customHeight="1">
      <c r="A45" s="71">
        <v>23050103</v>
      </c>
      <c r="B45" s="72" t="s">
        <v>92</v>
      </c>
      <c r="C45" s="70">
        <v>10000000</v>
      </c>
      <c r="D45" s="15">
        <f t="shared" ref="D45:E45" si="10">PRODUCT(C45,1.05)</f>
        <v>10500000</v>
      </c>
      <c r="E45" s="15">
        <f t="shared" si="10"/>
        <v>11025000</v>
      </c>
      <c r="F45" s="70">
        <f>SUM(C45:E45)</f>
        <v>31525000</v>
      </c>
      <c r="G45" s="70"/>
      <c r="J45" s="147"/>
    </row>
    <row r="46" spans="1:10" ht="30.95" customHeight="1">
      <c r="A46" s="102"/>
      <c r="B46" s="103" t="s">
        <v>37</v>
      </c>
      <c r="C46" s="104">
        <f>SUM(C44:C45)</f>
        <v>10000000</v>
      </c>
      <c r="D46" s="105">
        <f>SUM(D45)</f>
        <v>10500000</v>
      </c>
      <c r="E46" s="105">
        <f>SUM(E45)</f>
        <v>11025000</v>
      </c>
      <c r="F46" s="105">
        <f>SUM(F45)</f>
        <v>31525000</v>
      </c>
      <c r="G46" s="104"/>
      <c r="J46" s="147"/>
    </row>
    <row r="47" spans="1:10" ht="35.1" customHeight="1">
      <c r="A47" s="71"/>
      <c r="B47" s="69"/>
      <c r="C47" s="70"/>
      <c r="D47" s="70"/>
      <c r="E47" s="70"/>
      <c r="F47" s="70"/>
      <c r="G47" s="70"/>
      <c r="I47" s="65"/>
    </row>
    <row r="48" spans="1:10" ht="35.1" customHeight="1">
      <c r="A48" s="102"/>
      <c r="B48" s="103" t="s">
        <v>95</v>
      </c>
      <c r="C48" s="132">
        <f>SUM(C46,C42,C36,C26,C17)</f>
        <v>6560500000</v>
      </c>
      <c r="D48" s="132">
        <f t="shared" ref="D48:F48" si="11">SUM(D46,D42,D36,D26,D17)</f>
        <v>6888525000</v>
      </c>
      <c r="E48" s="132">
        <f t="shared" si="11"/>
        <v>7232951250</v>
      </c>
      <c r="F48" s="132">
        <f t="shared" si="11"/>
        <v>20681976250</v>
      </c>
      <c r="G48" s="132">
        <v>1539784000</v>
      </c>
      <c r="I48" s="65"/>
    </row>
    <row r="49" spans="1:7" ht="35.1" customHeight="1" thickBot="1">
      <c r="A49" s="76"/>
      <c r="B49" s="77"/>
      <c r="C49" s="133"/>
      <c r="D49" s="133"/>
      <c r="E49" s="133"/>
      <c r="F49" s="133"/>
      <c r="G49" s="133"/>
    </row>
    <row r="63" spans="1:7">
      <c r="A63" s="1"/>
    </row>
    <row r="64" spans="1:7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03" orientation="landscape" useFirstPageNumber="1" verticalDpi="300" r:id="rId1"/>
  <headerFooter>
    <oddFooter>&amp;C&amp;"Arial Black,Regular"&amp;18&amp;P</oddFooter>
  </headerFooter>
  <rowBreaks count="1" manualBreakCount="1">
    <brk id="27" max="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I87"/>
  <sheetViews>
    <sheetView view="pageBreakPreview" topLeftCell="A10" zoomScale="60" workbookViewId="0">
      <selection activeCell="O9" sqref="O9"/>
    </sheetView>
  </sheetViews>
  <sheetFormatPr defaultColWidth="9.140625" defaultRowHeight="16.5"/>
  <cols>
    <col min="1" max="1" width="14.28515625" style="6" customWidth="1"/>
    <col min="2" max="2" width="91.140625" style="1" customWidth="1"/>
    <col min="3" max="3" width="21" style="1" customWidth="1"/>
    <col min="4" max="4" width="22" style="1" customWidth="1"/>
    <col min="5" max="5" width="21" style="1" customWidth="1"/>
    <col min="6" max="6" width="20.28515625" style="1" customWidth="1"/>
    <col min="7" max="7" width="19.85546875" style="1" customWidth="1"/>
    <col min="8" max="8" width="9.140625" style="1"/>
    <col min="9" max="9" width="17.710937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9" t="s">
        <v>223</v>
      </c>
      <c r="B3" s="179"/>
      <c r="C3" s="179"/>
      <c r="D3" s="179"/>
      <c r="E3" s="179"/>
      <c r="F3" s="179"/>
      <c r="G3" s="179"/>
    </row>
    <row r="4" spans="1:9" ht="22.5" customHeight="1">
      <c r="A4" s="180" t="s">
        <v>99</v>
      </c>
      <c r="B4" s="180"/>
      <c r="C4" s="180"/>
      <c r="D4" s="180"/>
      <c r="E4" s="180"/>
      <c r="F4" s="180"/>
      <c r="G4" s="180"/>
    </row>
    <row r="5" spans="1:9" ht="59.2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5.1" customHeight="1">
      <c r="A9" s="16">
        <v>23010108</v>
      </c>
      <c r="B9" s="17" t="s">
        <v>14</v>
      </c>
      <c r="C9" s="15">
        <v>300000000</v>
      </c>
      <c r="D9" s="15">
        <f>PRODUCT(C9,1.05)</f>
        <v>315000000</v>
      </c>
      <c r="E9" s="15">
        <f>PRODUCT(D9,1.05)</f>
        <v>330750000</v>
      </c>
      <c r="F9" s="15">
        <f>SUM(C9:E9)</f>
        <v>945750000</v>
      </c>
      <c r="G9" s="15">
        <v>539784000</v>
      </c>
      <c r="I9" s="64">
        <f>PRODUCT(G9,1.03)</f>
        <v>555977520</v>
      </c>
    </row>
    <row r="10" spans="1:9" ht="35.1" customHeight="1">
      <c r="A10" s="16">
        <v>23010109</v>
      </c>
      <c r="B10" s="17" t="s">
        <v>15</v>
      </c>
      <c r="C10" s="15"/>
      <c r="D10" s="15"/>
      <c r="E10" s="15"/>
      <c r="F10" s="15"/>
      <c r="G10" s="15"/>
      <c r="I10" s="64">
        <f t="shared" ref="I10:I43" si="0">PRODUCT(G10,1.03)</f>
        <v>1.03</v>
      </c>
    </row>
    <row r="11" spans="1:9" s="11" customFormat="1" ht="35.1" customHeight="1">
      <c r="A11" s="71">
        <v>23010150</v>
      </c>
      <c r="B11" s="72" t="s">
        <v>164</v>
      </c>
      <c r="C11" s="70"/>
      <c r="D11" s="70"/>
      <c r="E11" s="70"/>
      <c r="F11" s="70"/>
      <c r="G11" s="70"/>
      <c r="I11" s="64">
        <f t="shared" si="0"/>
        <v>1.03</v>
      </c>
    </row>
    <row r="12" spans="1:9" s="11" customFormat="1" ht="35.1" customHeight="1">
      <c r="A12" s="71">
        <v>23010151</v>
      </c>
      <c r="B12" s="72" t="s">
        <v>124</v>
      </c>
      <c r="C12" s="15">
        <v>200000000</v>
      </c>
      <c r="D12" s="15">
        <f>PRODUCT(C12,1.05)</f>
        <v>210000000</v>
      </c>
      <c r="E12" s="15">
        <f>PRODUCT(D12,1.05)</f>
        <v>220500000</v>
      </c>
      <c r="F12" s="70">
        <f>SUM(C12:E12)</f>
        <v>630500000</v>
      </c>
      <c r="G12" s="70">
        <v>107956800</v>
      </c>
      <c r="I12" s="64">
        <f t="shared" si="0"/>
        <v>111195504</v>
      </c>
    </row>
    <row r="13" spans="1:9" s="11" customFormat="1" ht="35.1" customHeight="1">
      <c r="A13" s="71">
        <v>23010152</v>
      </c>
      <c r="B13" s="72" t="s">
        <v>128</v>
      </c>
      <c r="C13" s="70"/>
      <c r="D13" s="70"/>
      <c r="E13" s="70"/>
      <c r="F13" s="70"/>
      <c r="G13" s="70"/>
      <c r="I13" s="64">
        <f t="shared" si="0"/>
        <v>1.03</v>
      </c>
    </row>
    <row r="14" spans="1:9" s="11" customFormat="1" ht="35.1" customHeight="1">
      <c r="A14" s="71">
        <v>23010153</v>
      </c>
      <c r="B14" s="72" t="s">
        <v>134</v>
      </c>
      <c r="C14" s="70"/>
      <c r="D14" s="70"/>
      <c r="E14" s="70"/>
      <c r="F14" s="70"/>
      <c r="G14" s="70"/>
      <c r="I14" s="64">
        <f t="shared" si="0"/>
        <v>1.03</v>
      </c>
    </row>
    <row r="15" spans="1:9" s="11" customFormat="1" ht="35.1" customHeight="1">
      <c r="A15" s="71">
        <v>23010154</v>
      </c>
      <c r="B15" s="72" t="s">
        <v>141</v>
      </c>
      <c r="C15" s="70"/>
      <c r="D15" s="70"/>
      <c r="E15" s="70"/>
      <c r="F15" s="70"/>
      <c r="G15" s="70"/>
      <c r="I15" s="64">
        <f t="shared" si="0"/>
        <v>1.03</v>
      </c>
    </row>
    <row r="16" spans="1:9" s="11" customFormat="1" ht="35.1" customHeight="1">
      <c r="A16" s="71">
        <v>23010155</v>
      </c>
      <c r="B16" s="72" t="s">
        <v>145</v>
      </c>
      <c r="C16" s="70"/>
      <c r="D16" s="70"/>
      <c r="E16" s="70"/>
      <c r="F16" s="70"/>
      <c r="G16" s="70"/>
      <c r="I16" s="64">
        <f t="shared" si="0"/>
        <v>1.03</v>
      </c>
    </row>
    <row r="17" spans="1:9" s="11" customFormat="1" ht="35.1" customHeight="1">
      <c r="A17" s="71">
        <v>23010156</v>
      </c>
      <c r="B17" s="72" t="s">
        <v>156</v>
      </c>
      <c r="C17" s="70"/>
      <c r="D17" s="70"/>
      <c r="E17" s="70"/>
      <c r="F17" s="70"/>
      <c r="G17" s="70"/>
      <c r="I17" s="64">
        <f t="shared" si="0"/>
        <v>1.03</v>
      </c>
    </row>
    <row r="18" spans="1:9" ht="35.1" customHeight="1">
      <c r="A18" s="102"/>
      <c r="B18" s="103" t="s">
        <v>37</v>
      </c>
      <c r="C18" s="104">
        <f>SUM(C8:C17)</f>
        <v>500000000</v>
      </c>
      <c r="D18" s="104">
        <f>SUM(D9:D17)</f>
        <v>525000000</v>
      </c>
      <c r="E18" s="104">
        <f>SUM(E9:E17)</f>
        <v>551250000</v>
      </c>
      <c r="F18" s="104">
        <f>SUM(F9:F17)</f>
        <v>1576250000</v>
      </c>
      <c r="G18" s="104">
        <v>647740800</v>
      </c>
      <c r="I18" s="64">
        <f t="shared" si="0"/>
        <v>667173024</v>
      </c>
    </row>
    <row r="19" spans="1:9" ht="35.1" customHeight="1">
      <c r="A19" s="71"/>
      <c r="B19" s="72"/>
      <c r="C19" s="70"/>
      <c r="D19" s="70"/>
      <c r="E19" s="70"/>
      <c r="F19" s="70"/>
      <c r="G19" s="70"/>
      <c r="I19" s="64">
        <f t="shared" si="0"/>
        <v>1.03</v>
      </c>
    </row>
    <row r="20" spans="1:9" ht="35.1" customHeight="1">
      <c r="A20" s="68">
        <v>23020100</v>
      </c>
      <c r="B20" s="69" t="s">
        <v>38</v>
      </c>
      <c r="C20" s="70"/>
      <c r="D20" s="70"/>
      <c r="E20" s="70"/>
      <c r="F20" s="70"/>
      <c r="G20" s="70"/>
      <c r="I20" s="64">
        <f t="shared" si="0"/>
        <v>1.03</v>
      </c>
    </row>
    <row r="21" spans="1:9" ht="35.1" customHeight="1">
      <c r="A21" s="71">
        <v>23020101</v>
      </c>
      <c r="B21" s="72" t="s">
        <v>102</v>
      </c>
      <c r="C21" s="70"/>
      <c r="D21" s="70"/>
      <c r="E21" s="70"/>
      <c r="F21" s="70"/>
      <c r="G21" s="70"/>
      <c r="I21" s="64">
        <f t="shared" si="0"/>
        <v>1.03</v>
      </c>
    </row>
    <row r="22" spans="1:9" ht="35.1" customHeight="1">
      <c r="A22" s="71">
        <v>23020152</v>
      </c>
      <c r="B22" s="72" t="s">
        <v>172</v>
      </c>
      <c r="C22" s="70"/>
      <c r="D22" s="70"/>
      <c r="E22" s="70"/>
      <c r="F22" s="70"/>
      <c r="G22" s="70"/>
      <c r="I22" s="64">
        <f t="shared" si="0"/>
        <v>1.03</v>
      </c>
    </row>
    <row r="23" spans="1:9" ht="35.1" customHeight="1">
      <c r="A23" s="102"/>
      <c r="B23" s="103" t="s">
        <v>37</v>
      </c>
      <c r="C23" s="104"/>
      <c r="D23" s="104"/>
      <c r="E23" s="104"/>
      <c r="F23" s="104"/>
      <c r="G23" s="104"/>
      <c r="I23" s="64">
        <f t="shared" si="0"/>
        <v>1.03</v>
      </c>
    </row>
    <row r="24" spans="1:9" ht="35.1" customHeight="1">
      <c r="A24" s="71"/>
      <c r="B24" s="69"/>
      <c r="C24" s="70"/>
      <c r="D24" s="70"/>
      <c r="E24" s="70"/>
      <c r="F24" s="70"/>
      <c r="G24" s="70"/>
      <c r="I24" s="64">
        <f t="shared" si="0"/>
        <v>1.03</v>
      </c>
    </row>
    <row r="25" spans="1:9" ht="35.1" customHeight="1">
      <c r="A25" s="68">
        <v>23030100</v>
      </c>
      <c r="B25" s="69" t="s">
        <v>61</v>
      </c>
      <c r="C25" s="70"/>
      <c r="D25" s="70"/>
      <c r="E25" s="70"/>
      <c r="F25" s="70"/>
      <c r="G25" s="70"/>
      <c r="I25" s="64">
        <f t="shared" si="0"/>
        <v>1.03</v>
      </c>
    </row>
    <row r="26" spans="1:9" ht="35.1" customHeight="1">
      <c r="A26" s="71">
        <v>23030121</v>
      </c>
      <c r="B26" s="72" t="s">
        <v>77</v>
      </c>
      <c r="C26" s="15">
        <v>50000000</v>
      </c>
      <c r="D26" s="15">
        <f>PRODUCT(C26,1.05)</f>
        <v>52500000</v>
      </c>
      <c r="E26" s="15">
        <f>PRODUCT(D26,1.05)</f>
        <v>55125000</v>
      </c>
      <c r="F26" s="70">
        <f>SUM(C26:E26)</f>
        <v>157625000</v>
      </c>
      <c r="G26" s="70">
        <v>87401285.495999992</v>
      </c>
      <c r="I26" s="64">
        <f t="shared" si="0"/>
        <v>90023324.06087999</v>
      </c>
    </row>
    <row r="27" spans="1:9" ht="35.1" customHeight="1">
      <c r="A27" s="71">
        <v>23030122</v>
      </c>
      <c r="B27" s="72" t="s">
        <v>78</v>
      </c>
      <c r="C27" s="70"/>
      <c r="D27" s="70"/>
      <c r="E27" s="70"/>
      <c r="F27" s="70"/>
      <c r="G27" s="70"/>
      <c r="I27" s="64">
        <f t="shared" si="0"/>
        <v>1.03</v>
      </c>
    </row>
    <row r="28" spans="1:9" ht="35.1" customHeight="1">
      <c r="A28" s="71">
        <v>23020154</v>
      </c>
      <c r="B28" s="72" t="s">
        <v>185</v>
      </c>
      <c r="C28" s="70"/>
      <c r="D28" s="70"/>
      <c r="E28" s="70"/>
      <c r="F28" s="70"/>
      <c r="G28" s="70"/>
      <c r="I28" s="64">
        <f t="shared" si="0"/>
        <v>1.03</v>
      </c>
    </row>
    <row r="29" spans="1:9" ht="35.1" customHeight="1">
      <c r="A29" s="71">
        <v>23020155</v>
      </c>
      <c r="B29" s="72" t="s">
        <v>186</v>
      </c>
      <c r="C29" s="70"/>
      <c r="D29" s="70"/>
      <c r="E29" s="70"/>
      <c r="F29" s="70"/>
      <c r="G29" s="70"/>
      <c r="I29" s="64">
        <f t="shared" si="0"/>
        <v>1.03</v>
      </c>
    </row>
    <row r="30" spans="1:9" ht="35.1" customHeight="1">
      <c r="A30" s="71">
        <v>23020156</v>
      </c>
      <c r="B30" s="72" t="s">
        <v>100</v>
      </c>
      <c r="C30" s="70"/>
      <c r="D30" s="70"/>
      <c r="E30" s="70"/>
      <c r="F30" s="70"/>
      <c r="G30" s="70"/>
      <c r="I30" s="64">
        <f t="shared" si="0"/>
        <v>1.03</v>
      </c>
    </row>
    <row r="31" spans="1:9" ht="35.1" customHeight="1">
      <c r="A31" s="102"/>
      <c r="B31" s="103" t="s">
        <v>37</v>
      </c>
      <c r="C31" s="104">
        <f>SUM(C26:C30)</f>
        <v>50000000</v>
      </c>
      <c r="D31" s="104">
        <f>SUM(D26:D30)</f>
        <v>52500000</v>
      </c>
      <c r="E31" s="104">
        <f>SUM(E26:E30)</f>
        <v>55125000</v>
      </c>
      <c r="F31" s="104">
        <f>SUM(F26:F30)</f>
        <v>157625000</v>
      </c>
      <c r="G31" s="104">
        <v>87401285.495999992</v>
      </c>
      <c r="I31" s="64">
        <f t="shared" si="0"/>
        <v>90023324.06087999</v>
      </c>
    </row>
    <row r="32" spans="1:9" ht="35.1" customHeight="1">
      <c r="A32" s="71"/>
      <c r="B32" s="69"/>
      <c r="C32" s="70"/>
      <c r="D32" s="70"/>
      <c r="E32" s="70"/>
      <c r="F32" s="70"/>
      <c r="G32" s="70"/>
      <c r="I32" s="64">
        <f t="shared" si="0"/>
        <v>1.03</v>
      </c>
    </row>
    <row r="33" spans="1:9" ht="35.1" customHeight="1">
      <c r="A33" s="68">
        <v>23040100</v>
      </c>
      <c r="B33" s="69" t="s">
        <v>83</v>
      </c>
      <c r="C33" s="70"/>
      <c r="D33" s="70"/>
      <c r="E33" s="70"/>
      <c r="F33" s="70"/>
      <c r="G33" s="70"/>
      <c r="I33" s="64">
        <f t="shared" si="0"/>
        <v>1.03</v>
      </c>
    </row>
    <row r="34" spans="1:9" ht="35.1" customHeight="1">
      <c r="A34" s="71">
        <v>23040101</v>
      </c>
      <c r="B34" s="72" t="s">
        <v>84</v>
      </c>
      <c r="C34" s="70"/>
      <c r="D34" s="70"/>
      <c r="E34" s="70"/>
      <c r="F34" s="70"/>
      <c r="G34" s="70"/>
      <c r="I34" s="64">
        <f t="shared" si="0"/>
        <v>1.03</v>
      </c>
    </row>
    <row r="35" spans="1:9" ht="35.1" customHeight="1">
      <c r="A35" s="71">
        <v>23040109</v>
      </c>
      <c r="B35" s="72" t="s">
        <v>200</v>
      </c>
      <c r="C35" s="70"/>
      <c r="D35" s="70"/>
      <c r="E35" s="70"/>
      <c r="F35" s="70"/>
      <c r="G35" s="70"/>
      <c r="I35" s="64">
        <f t="shared" si="0"/>
        <v>1.03</v>
      </c>
    </row>
    <row r="36" spans="1:9" ht="35.1" customHeight="1">
      <c r="A36" s="102"/>
      <c r="B36" s="103" t="s">
        <v>37</v>
      </c>
      <c r="C36" s="104"/>
      <c r="D36" s="104"/>
      <c r="E36" s="104"/>
      <c r="F36" s="104"/>
      <c r="G36" s="104"/>
      <c r="I36" s="64">
        <f t="shared" si="0"/>
        <v>1.03</v>
      </c>
    </row>
    <row r="37" spans="1:9" ht="35.1" customHeight="1">
      <c r="A37" s="71"/>
      <c r="B37" s="69"/>
      <c r="C37" s="70"/>
      <c r="D37" s="70"/>
      <c r="E37" s="70"/>
      <c r="F37" s="70"/>
      <c r="G37" s="70"/>
      <c r="I37" s="64">
        <f t="shared" si="0"/>
        <v>1.03</v>
      </c>
    </row>
    <row r="38" spans="1:9" ht="35.1" customHeight="1">
      <c r="A38" s="68">
        <v>23050100</v>
      </c>
      <c r="B38" s="69" t="s">
        <v>89</v>
      </c>
      <c r="C38" s="70"/>
      <c r="D38" s="70"/>
      <c r="E38" s="70"/>
      <c r="F38" s="70"/>
      <c r="G38" s="70"/>
      <c r="I38" s="64">
        <f t="shared" si="0"/>
        <v>1.03</v>
      </c>
    </row>
    <row r="39" spans="1:9" ht="35.1" customHeight="1">
      <c r="A39" s="71">
        <v>23050101</v>
      </c>
      <c r="B39" s="72" t="s">
        <v>90</v>
      </c>
      <c r="C39" s="70"/>
      <c r="D39" s="70"/>
      <c r="E39" s="70"/>
      <c r="F39" s="70"/>
      <c r="G39" s="70"/>
      <c r="I39" s="64">
        <f t="shared" si="0"/>
        <v>1.03</v>
      </c>
    </row>
    <row r="40" spans="1:9" ht="35.1" customHeight="1">
      <c r="A40" s="71">
        <v>23050149</v>
      </c>
      <c r="B40" s="75" t="s">
        <v>198</v>
      </c>
      <c r="C40" s="70"/>
      <c r="D40" s="70"/>
      <c r="E40" s="70"/>
      <c r="F40" s="70"/>
      <c r="G40" s="70"/>
      <c r="I40" s="64">
        <f t="shared" si="0"/>
        <v>1.03</v>
      </c>
    </row>
    <row r="41" spans="1:9" ht="35.1" customHeight="1">
      <c r="A41" s="102"/>
      <c r="B41" s="103" t="s">
        <v>37</v>
      </c>
      <c r="C41" s="104"/>
      <c r="D41" s="104"/>
      <c r="E41" s="104"/>
      <c r="F41" s="104"/>
      <c r="G41" s="104"/>
      <c r="I41" s="64">
        <f t="shared" si="0"/>
        <v>1.03</v>
      </c>
    </row>
    <row r="42" spans="1:9" ht="35.1" customHeight="1">
      <c r="A42" s="71"/>
      <c r="B42" s="69"/>
      <c r="C42" s="70"/>
      <c r="D42" s="70"/>
      <c r="E42" s="70"/>
      <c r="F42" s="70"/>
      <c r="G42" s="70"/>
      <c r="I42" s="64">
        <f t="shared" si="0"/>
        <v>1.03</v>
      </c>
    </row>
    <row r="43" spans="1:9" ht="35.1" customHeight="1">
      <c r="A43" s="102"/>
      <c r="B43" s="103" t="s">
        <v>95</v>
      </c>
      <c r="C43" s="104">
        <f>SUM(C41,C36,C31,C23,C18)</f>
        <v>550000000</v>
      </c>
      <c r="D43" s="104">
        <f t="shared" ref="D43:F43" si="1">SUM(D41,D36,D31,D23,D18)</f>
        <v>577500000</v>
      </c>
      <c r="E43" s="104">
        <f t="shared" si="1"/>
        <v>606375000</v>
      </c>
      <c r="F43" s="104">
        <f t="shared" si="1"/>
        <v>1733875000</v>
      </c>
      <c r="G43" s="104">
        <v>735142085.49600005</v>
      </c>
      <c r="I43" s="64">
        <f t="shared" si="0"/>
        <v>757196348.06088006</v>
      </c>
    </row>
    <row r="44" spans="1:9" ht="35.1" customHeight="1" thickBot="1">
      <c r="A44" s="21"/>
      <c r="B44" s="22"/>
      <c r="C44" s="23"/>
      <c r="D44" s="23"/>
      <c r="E44" s="23"/>
      <c r="F44" s="23"/>
      <c r="G44" s="23"/>
    </row>
    <row r="45" spans="1:9">
      <c r="C45" s="8"/>
      <c r="D45" s="8"/>
      <c r="E45" s="8"/>
      <c r="F45" s="8"/>
      <c r="G45" s="8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05" orientation="landscape" useFirstPageNumber="1" verticalDpi="300" r:id="rId1"/>
  <headerFooter>
    <oddFooter>&amp;C&amp;"Arial Black,Regular"&amp;18&amp;P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I100"/>
  <sheetViews>
    <sheetView view="pageBreakPreview" topLeftCell="A46" zoomScale="60" workbookViewId="0">
      <selection activeCell="C31" sqref="C31"/>
    </sheetView>
  </sheetViews>
  <sheetFormatPr defaultColWidth="9.140625" defaultRowHeight="16.5"/>
  <cols>
    <col min="1" max="1" width="14.28515625" style="6" customWidth="1"/>
    <col min="2" max="2" width="82.140625" style="1" customWidth="1"/>
    <col min="3" max="3" width="22.85546875" style="1" customWidth="1"/>
    <col min="4" max="4" width="20.28515625" style="1" customWidth="1"/>
    <col min="5" max="5" width="20" style="1" customWidth="1"/>
    <col min="6" max="6" width="21.7109375" style="1" customWidth="1"/>
    <col min="7" max="7" width="21.2851562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9" t="s">
        <v>219</v>
      </c>
      <c r="B3" s="179"/>
      <c r="C3" s="179"/>
      <c r="D3" s="179"/>
      <c r="E3" s="179"/>
      <c r="F3" s="179"/>
      <c r="G3" s="179"/>
    </row>
    <row r="4" spans="1:9" ht="22.5" customHeight="1">
      <c r="A4" s="180" t="s">
        <v>99</v>
      </c>
      <c r="B4" s="180"/>
      <c r="C4" s="180"/>
      <c r="D4" s="180"/>
      <c r="E4" s="180"/>
      <c r="F4" s="180"/>
      <c r="G4" s="180"/>
    </row>
    <row r="5" spans="1:9" ht="57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>
        <v>1500000</v>
      </c>
      <c r="D8" s="15">
        <f>PRODUCT(C8,1.05)</f>
        <v>1575000</v>
      </c>
      <c r="E8" s="15">
        <f>PRODUCT(D8,1.05)</f>
        <v>1653750</v>
      </c>
      <c r="F8" s="15">
        <f>SUM(C8:E8)</f>
        <v>4728750</v>
      </c>
      <c r="G8" s="15"/>
    </row>
    <row r="9" spans="1:9" ht="35.1" customHeight="1">
      <c r="A9" s="16">
        <v>23010104</v>
      </c>
      <c r="B9" s="17" t="s">
        <v>108</v>
      </c>
      <c r="C9" s="15">
        <v>8340000</v>
      </c>
      <c r="D9" s="15">
        <f t="shared" ref="D9:E9" si="0">PRODUCT(C9,1.05)</f>
        <v>8757000</v>
      </c>
      <c r="E9" s="15">
        <f t="shared" si="0"/>
        <v>9194850</v>
      </c>
      <c r="F9" s="15">
        <f>SUM(C9:E9)</f>
        <v>26291850</v>
      </c>
      <c r="G9" s="15">
        <v>8096760</v>
      </c>
      <c r="I9" s="64">
        <f>PRODUCT(G9,1.03)</f>
        <v>8339662.7999999998</v>
      </c>
    </row>
    <row r="10" spans="1:9" ht="35.1" customHeight="1">
      <c r="A10" s="16">
        <v>23010118</v>
      </c>
      <c r="B10" s="17" t="s">
        <v>24</v>
      </c>
      <c r="C10" s="15"/>
      <c r="D10" s="15"/>
      <c r="E10" s="15"/>
      <c r="F10" s="15"/>
      <c r="G10" s="15"/>
      <c r="I10" s="64">
        <f t="shared" ref="I10:I57" si="1">PRODUCT(G10,1.03)</f>
        <v>1.03</v>
      </c>
    </row>
    <row r="11" spans="1:9" ht="35.1" customHeight="1">
      <c r="A11" s="16">
        <v>23010119</v>
      </c>
      <c r="B11" s="17" t="s">
        <v>25</v>
      </c>
      <c r="C11" s="15">
        <v>22239000</v>
      </c>
      <c r="D11" s="15">
        <f t="shared" ref="D11:E11" si="2">PRODUCT(C11,1.05)</f>
        <v>23350950</v>
      </c>
      <c r="E11" s="15">
        <f t="shared" si="2"/>
        <v>24518497.5</v>
      </c>
      <c r="F11" s="15">
        <f>SUM(C11:E11)</f>
        <v>70108447.5</v>
      </c>
      <c r="G11" s="15">
        <v>21591360</v>
      </c>
      <c r="I11" s="64">
        <f t="shared" si="1"/>
        <v>22239100.800000001</v>
      </c>
    </row>
    <row r="12" spans="1:9" ht="35.1" customHeight="1">
      <c r="A12" s="16">
        <v>23010120</v>
      </c>
      <c r="B12" s="17" t="s">
        <v>369</v>
      </c>
      <c r="C12" s="15">
        <v>100000000</v>
      </c>
      <c r="D12" s="15">
        <f t="shared" ref="D12:E12" si="3">PRODUCT(C12,1.05)</f>
        <v>105000000</v>
      </c>
      <c r="E12" s="15">
        <f t="shared" si="3"/>
        <v>110250000</v>
      </c>
      <c r="F12" s="15">
        <f>SUM(C12:E12)</f>
        <v>315250000</v>
      </c>
      <c r="G12" s="15"/>
      <c r="I12" s="64"/>
    </row>
    <row r="13" spans="1:9" ht="35.1" customHeight="1">
      <c r="A13" s="16">
        <v>23010129</v>
      </c>
      <c r="B13" s="17" t="s">
        <v>35</v>
      </c>
      <c r="C13" s="15">
        <v>100000000</v>
      </c>
      <c r="D13" s="15">
        <f t="shared" ref="D13:E13" si="4">PRODUCT(C13,1.05)</f>
        <v>105000000</v>
      </c>
      <c r="E13" s="15">
        <f t="shared" si="4"/>
        <v>110250000</v>
      </c>
      <c r="F13" s="15">
        <f>SUM(C13:E13)</f>
        <v>315250000</v>
      </c>
      <c r="G13" s="15">
        <v>124150320</v>
      </c>
      <c r="I13" s="64">
        <f t="shared" si="1"/>
        <v>127874829.60000001</v>
      </c>
    </row>
    <row r="14" spans="1:9" s="11" customFormat="1" ht="35.1" customHeight="1">
      <c r="A14" s="71">
        <v>23010146</v>
      </c>
      <c r="B14" s="72" t="s">
        <v>163</v>
      </c>
      <c r="C14" s="15">
        <v>150000000</v>
      </c>
      <c r="D14" s="15">
        <f t="shared" ref="D14:E14" si="5">PRODUCT(C14,1.05)</f>
        <v>157500000</v>
      </c>
      <c r="E14" s="15">
        <f t="shared" si="5"/>
        <v>165375000</v>
      </c>
      <c r="F14" s="15">
        <f>SUM(C14:E14)</f>
        <v>472875000</v>
      </c>
      <c r="G14" s="70">
        <v>323870400</v>
      </c>
      <c r="I14" s="64">
        <f t="shared" si="1"/>
        <v>333586512</v>
      </c>
    </row>
    <row r="15" spans="1:9" s="11" customFormat="1" ht="35.1" customHeight="1">
      <c r="A15" s="71">
        <v>23010147</v>
      </c>
      <c r="B15" s="72" t="s">
        <v>110</v>
      </c>
      <c r="C15" s="15"/>
      <c r="D15" s="15"/>
      <c r="E15" s="15"/>
      <c r="F15" s="15"/>
      <c r="G15" s="70">
        <v>53978400</v>
      </c>
      <c r="I15" s="64">
        <f t="shared" si="1"/>
        <v>55597752</v>
      </c>
    </row>
    <row r="16" spans="1:9" s="11" customFormat="1" ht="35.1" customHeight="1">
      <c r="A16" s="71">
        <v>23010148</v>
      </c>
      <c r="B16" s="72" t="s">
        <v>120</v>
      </c>
      <c r="C16" s="70"/>
      <c r="D16" s="70"/>
      <c r="E16" s="70"/>
      <c r="F16" s="70"/>
      <c r="G16" s="70"/>
      <c r="I16" s="64">
        <f t="shared" si="1"/>
        <v>1.03</v>
      </c>
    </row>
    <row r="17" spans="1:9" s="11" customFormat="1" ht="35.1" customHeight="1">
      <c r="A17" s="71">
        <v>23010149</v>
      </c>
      <c r="B17" s="72" t="s">
        <v>123</v>
      </c>
      <c r="C17" s="70">
        <v>100000000</v>
      </c>
      <c r="D17" s="15">
        <f t="shared" ref="D17:E17" si="6">PRODUCT(C17,1.05)</f>
        <v>105000000</v>
      </c>
      <c r="E17" s="15">
        <f t="shared" si="6"/>
        <v>110250000</v>
      </c>
      <c r="F17" s="70">
        <f>SUM(C17:E17)</f>
        <v>315250000</v>
      </c>
      <c r="G17" s="70"/>
      <c r="I17" s="64"/>
    </row>
    <row r="18" spans="1:9" s="11" customFormat="1" ht="35.1" customHeight="1">
      <c r="A18" s="71">
        <v>23010156</v>
      </c>
      <c r="B18" s="72" t="s">
        <v>156</v>
      </c>
      <c r="C18" s="70"/>
      <c r="D18" s="70"/>
      <c r="E18" s="70"/>
      <c r="F18" s="70"/>
      <c r="G18" s="70"/>
      <c r="I18" s="64">
        <f t="shared" si="1"/>
        <v>1.03</v>
      </c>
    </row>
    <row r="19" spans="1:9" ht="35.1" customHeight="1">
      <c r="A19" s="102"/>
      <c r="B19" s="103" t="s">
        <v>37</v>
      </c>
      <c r="C19" s="104">
        <f>SUM(C8:C18)</f>
        <v>482079000</v>
      </c>
      <c r="D19" s="104">
        <f>SUM(D8:D18)</f>
        <v>506182950</v>
      </c>
      <c r="E19" s="104">
        <f>SUM(E8:E18)</f>
        <v>531492097.5</v>
      </c>
      <c r="F19" s="104">
        <f>SUM(F8:F18)</f>
        <v>1519754047.5</v>
      </c>
      <c r="G19" s="104">
        <v>531687240</v>
      </c>
      <c r="I19" s="64">
        <f t="shared" si="1"/>
        <v>547637857.20000005</v>
      </c>
    </row>
    <row r="20" spans="1:9" ht="35.1" customHeight="1">
      <c r="A20" s="16"/>
      <c r="B20" s="17"/>
      <c r="C20" s="15"/>
      <c r="D20" s="15"/>
      <c r="E20" s="15"/>
      <c r="F20" s="15"/>
      <c r="G20" s="15"/>
      <c r="I20" s="64">
        <f t="shared" si="1"/>
        <v>1.03</v>
      </c>
    </row>
    <row r="21" spans="1:9" ht="35.1" customHeight="1">
      <c r="A21" s="12">
        <v>23020100</v>
      </c>
      <c r="B21" s="13" t="s">
        <v>38</v>
      </c>
      <c r="C21" s="15"/>
      <c r="D21" s="15"/>
      <c r="E21" s="15"/>
      <c r="F21" s="15"/>
      <c r="G21" s="15"/>
      <c r="I21" s="64">
        <f t="shared" si="1"/>
        <v>1.03</v>
      </c>
    </row>
    <row r="22" spans="1:9" ht="35.1" customHeight="1">
      <c r="A22" s="16">
        <v>23020101</v>
      </c>
      <c r="B22" s="17" t="s">
        <v>102</v>
      </c>
      <c r="C22" s="15">
        <v>80000000</v>
      </c>
      <c r="D22" s="15">
        <f t="shared" ref="D22:E22" si="7">PRODUCT(C22,1.05)</f>
        <v>84000000</v>
      </c>
      <c r="E22" s="15">
        <f t="shared" si="7"/>
        <v>88200000</v>
      </c>
      <c r="F22" s="15">
        <f>SUM(C22:E22)</f>
        <v>252200000</v>
      </c>
      <c r="G22" s="15">
        <v>199720080</v>
      </c>
      <c r="I22" s="64">
        <f t="shared" si="1"/>
        <v>205711682.40000001</v>
      </c>
    </row>
    <row r="23" spans="1:9" ht="35.1" customHeight="1">
      <c r="A23" s="16">
        <v>23020118</v>
      </c>
      <c r="B23" s="160" t="s">
        <v>408</v>
      </c>
      <c r="C23" s="152">
        <v>358440000</v>
      </c>
      <c r="D23" s="15">
        <f t="shared" ref="D23" si="8">PRODUCT(C23,1.05)</f>
        <v>376362000</v>
      </c>
      <c r="E23" s="15">
        <f t="shared" ref="E23" si="9">PRODUCT(D23,1.05)</f>
        <v>395180100</v>
      </c>
      <c r="F23" s="15">
        <f>SUM(C23:E23)</f>
        <v>1129982100</v>
      </c>
      <c r="G23" s="18"/>
      <c r="I23" s="64">
        <f t="shared" si="1"/>
        <v>1.03</v>
      </c>
    </row>
    <row r="24" spans="1:9" ht="35.1" customHeight="1">
      <c r="A24" s="16">
        <v>23020119</v>
      </c>
      <c r="B24" s="160" t="s">
        <v>409</v>
      </c>
      <c r="C24" s="15">
        <v>61800000</v>
      </c>
      <c r="D24" s="15">
        <f t="shared" ref="D24" si="10">PRODUCT(C24,1.05)</f>
        <v>64890000</v>
      </c>
      <c r="E24" s="15">
        <f t="shared" ref="E24" si="11">PRODUCT(D24,1.05)</f>
        <v>68134500</v>
      </c>
      <c r="F24" s="15">
        <f>SUM(C24:E24)</f>
        <v>194824500</v>
      </c>
      <c r="G24" s="15">
        <v>269892000</v>
      </c>
      <c r="I24" s="64">
        <f t="shared" si="1"/>
        <v>277988760</v>
      </c>
    </row>
    <row r="25" spans="1:9" ht="35.1" customHeight="1">
      <c r="A25" s="16">
        <v>23020122</v>
      </c>
      <c r="B25" s="17" t="s">
        <v>56</v>
      </c>
      <c r="C25" s="18"/>
      <c r="D25" s="15"/>
      <c r="E25" s="15"/>
      <c r="F25" s="15"/>
      <c r="G25" s="18"/>
      <c r="I25" s="64">
        <f t="shared" si="1"/>
        <v>1.03</v>
      </c>
    </row>
    <row r="26" spans="1:9" ht="35.1" customHeight="1">
      <c r="A26" s="71">
        <v>23020132</v>
      </c>
      <c r="B26" s="72" t="s">
        <v>106</v>
      </c>
      <c r="C26" s="15">
        <v>80000000</v>
      </c>
      <c r="D26" s="15">
        <f t="shared" ref="D26:E26" si="12">PRODUCT(C26,1.05)</f>
        <v>84000000</v>
      </c>
      <c r="E26" s="15">
        <f t="shared" si="12"/>
        <v>88200000</v>
      </c>
      <c r="F26" s="15">
        <f>SUM(C26:E26)</f>
        <v>252200000</v>
      </c>
      <c r="G26" s="70">
        <v>119157318</v>
      </c>
      <c r="I26" s="64">
        <f t="shared" si="1"/>
        <v>122732037.54000001</v>
      </c>
    </row>
    <row r="27" spans="1:9" ht="35.1" customHeight="1">
      <c r="A27" s="71">
        <v>23020133</v>
      </c>
      <c r="B27" s="72" t="s">
        <v>107</v>
      </c>
      <c r="C27" s="70"/>
      <c r="D27" s="70"/>
      <c r="E27" s="70"/>
      <c r="F27" s="70"/>
      <c r="G27" s="70"/>
      <c r="I27" s="64">
        <f t="shared" si="1"/>
        <v>1.03</v>
      </c>
    </row>
    <row r="28" spans="1:9" ht="35.1" customHeight="1">
      <c r="A28" s="71">
        <v>23020134</v>
      </c>
      <c r="B28" s="72" t="s">
        <v>167</v>
      </c>
      <c r="C28" s="15">
        <v>500000000</v>
      </c>
      <c r="D28" s="15">
        <f t="shared" ref="D28:E29" si="13">PRODUCT(C28,1.05)</f>
        <v>525000000</v>
      </c>
      <c r="E28" s="15">
        <f t="shared" si="13"/>
        <v>551250000</v>
      </c>
      <c r="F28" s="15">
        <f>SUM(C28:E28)</f>
        <v>1576250000</v>
      </c>
      <c r="G28" s="70">
        <v>906837120</v>
      </c>
      <c r="I28" s="64">
        <f t="shared" si="1"/>
        <v>934042233.60000002</v>
      </c>
    </row>
    <row r="29" spans="1:9" ht="35.1" customHeight="1">
      <c r="A29" s="71">
        <v>23020135</v>
      </c>
      <c r="B29" s="72" t="s">
        <v>168</v>
      </c>
      <c r="C29" s="15">
        <v>10000000</v>
      </c>
      <c r="D29" s="15">
        <f t="shared" si="13"/>
        <v>10500000</v>
      </c>
      <c r="E29" s="15">
        <f t="shared" si="13"/>
        <v>11025000</v>
      </c>
      <c r="F29" s="15">
        <f>SUM(C29:E29)</f>
        <v>31525000</v>
      </c>
      <c r="G29" s="70">
        <v>37784880</v>
      </c>
      <c r="I29" s="64">
        <f t="shared" si="1"/>
        <v>38918426.399999999</v>
      </c>
    </row>
    <row r="30" spans="1:9" ht="35.1" customHeight="1">
      <c r="A30" s="71">
        <v>23020136</v>
      </c>
      <c r="B30" s="72" t="s">
        <v>127</v>
      </c>
      <c r="C30" s="70"/>
      <c r="D30" s="70"/>
      <c r="E30" s="70"/>
      <c r="F30" s="70"/>
      <c r="G30" s="70"/>
      <c r="I30" s="64">
        <f t="shared" si="1"/>
        <v>1.03</v>
      </c>
    </row>
    <row r="31" spans="1:9" ht="35.1" customHeight="1">
      <c r="A31" s="71">
        <v>23020151</v>
      </c>
      <c r="B31" s="72" t="s">
        <v>155</v>
      </c>
      <c r="C31" s="70"/>
      <c r="D31" s="70"/>
      <c r="E31" s="70"/>
      <c r="F31" s="70"/>
      <c r="G31" s="70"/>
      <c r="I31" s="64">
        <f t="shared" si="1"/>
        <v>1.03</v>
      </c>
    </row>
    <row r="32" spans="1:9" ht="35.1" customHeight="1">
      <c r="A32" s="71">
        <v>23020152</v>
      </c>
      <c r="B32" s="72" t="s">
        <v>172</v>
      </c>
      <c r="C32" s="70"/>
      <c r="D32" s="70"/>
      <c r="E32" s="70"/>
      <c r="F32" s="70"/>
      <c r="G32" s="70"/>
      <c r="I32" s="64">
        <f t="shared" si="1"/>
        <v>1.03</v>
      </c>
    </row>
    <row r="33" spans="1:9" ht="35.1" customHeight="1">
      <c r="A33" s="102"/>
      <c r="B33" s="103" t="s">
        <v>37</v>
      </c>
      <c r="C33" s="104">
        <f>SUM(C22:C32)</f>
        <v>1090240000</v>
      </c>
      <c r="D33" s="104">
        <f>SUM(D22:D32)</f>
        <v>1144752000</v>
      </c>
      <c r="E33" s="104">
        <f>SUM(E22:E32)</f>
        <v>1201989600</v>
      </c>
      <c r="F33" s="104">
        <f>SUM(F22:F32)</f>
        <v>3436981600</v>
      </c>
      <c r="G33" s="104">
        <v>1533391398</v>
      </c>
      <c r="I33" s="64">
        <f t="shared" si="1"/>
        <v>1579393139.9400001</v>
      </c>
    </row>
    <row r="34" spans="1:9" ht="35.1" customHeight="1">
      <c r="A34" s="71"/>
      <c r="B34" s="69"/>
      <c r="C34" s="70"/>
      <c r="D34" s="70"/>
      <c r="E34" s="70"/>
      <c r="F34" s="70"/>
      <c r="G34" s="70"/>
      <c r="I34" s="64">
        <f t="shared" si="1"/>
        <v>1.03</v>
      </c>
    </row>
    <row r="35" spans="1:9" ht="35.1" customHeight="1">
      <c r="A35" s="68">
        <v>23030100</v>
      </c>
      <c r="B35" s="69" t="s">
        <v>61</v>
      </c>
      <c r="C35" s="70"/>
      <c r="D35" s="70"/>
      <c r="E35" s="70"/>
      <c r="F35" s="70"/>
      <c r="G35" s="70"/>
      <c r="I35" s="64">
        <f t="shared" si="1"/>
        <v>1.03</v>
      </c>
    </row>
    <row r="36" spans="1:9" ht="35.1" customHeight="1">
      <c r="A36" s="71">
        <v>23030118</v>
      </c>
      <c r="B36" s="72" t="s">
        <v>75</v>
      </c>
      <c r="C36" s="15"/>
      <c r="D36" s="70"/>
      <c r="E36" s="70"/>
      <c r="F36" s="70"/>
      <c r="G36" s="70">
        <v>296881200</v>
      </c>
      <c r="I36" s="64">
        <f t="shared" si="1"/>
        <v>305787636</v>
      </c>
    </row>
    <row r="37" spans="1:9" ht="35.1" customHeight="1">
      <c r="A37" s="71">
        <v>23030124</v>
      </c>
      <c r="B37" s="72" t="s">
        <v>80</v>
      </c>
      <c r="C37" s="15">
        <v>50000000</v>
      </c>
      <c r="D37" s="15">
        <f t="shared" ref="D37:E37" si="14">PRODUCT(C37,1.05)</f>
        <v>52500000</v>
      </c>
      <c r="E37" s="15">
        <f t="shared" si="14"/>
        <v>55125000</v>
      </c>
      <c r="F37" s="70">
        <f>SUM(C37:E37)</f>
        <v>157625000</v>
      </c>
      <c r="G37" s="70">
        <v>140343840</v>
      </c>
      <c r="I37" s="64">
        <f t="shared" si="1"/>
        <v>144554155.20000002</v>
      </c>
    </row>
    <row r="38" spans="1:9" ht="35.1" customHeight="1">
      <c r="A38" s="71">
        <v>23030125</v>
      </c>
      <c r="B38" s="72" t="s">
        <v>81</v>
      </c>
      <c r="C38" s="70"/>
      <c r="D38" s="70"/>
      <c r="E38" s="70"/>
      <c r="F38" s="70"/>
      <c r="G38" s="70"/>
      <c r="I38" s="64">
        <f t="shared" si="1"/>
        <v>1.03</v>
      </c>
    </row>
    <row r="39" spans="1:9" ht="35.1" customHeight="1">
      <c r="A39" s="71">
        <v>23020155</v>
      </c>
      <c r="B39" s="72" t="s">
        <v>186</v>
      </c>
      <c r="C39" s="70"/>
      <c r="D39" s="70"/>
      <c r="E39" s="70"/>
      <c r="F39" s="70"/>
      <c r="G39" s="70"/>
      <c r="I39" s="64">
        <f t="shared" si="1"/>
        <v>1.03</v>
      </c>
    </row>
    <row r="40" spans="1:9" ht="35.1" customHeight="1">
      <c r="A40" s="71">
        <v>23020156</v>
      </c>
      <c r="B40" s="72" t="s">
        <v>100</v>
      </c>
      <c r="C40" s="70"/>
      <c r="D40" s="70"/>
      <c r="E40" s="70"/>
      <c r="F40" s="70"/>
      <c r="G40" s="70"/>
      <c r="I40" s="64">
        <f t="shared" si="1"/>
        <v>1.03</v>
      </c>
    </row>
    <row r="41" spans="1:9" ht="35.1" customHeight="1">
      <c r="A41" s="102"/>
      <c r="B41" s="103" t="s">
        <v>37</v>
      </c>
      <c r="C41" s="104">
        <f>SUM(C36:C40)</f>
        <v>50000000</v>
      </c>
      <c r="D41" s="104">
        <f>SUM(D37:D40)</f>
        <v>52500000</v>
      </c>
      <c r="E41" s="104">
        <f>SUM(E37:E40)</f>
        <v>55125000</v>
      </c>
      <c r="F41" s="104">
        <f>SUM(F37:F40)</f>
        <v>157625000</v>
      </c>
      <c r="G41" s="104">
        <v>437225040</v>
      </c>
      <c r="I41" s="64">
        <f t="shared" si="1"/>
        <v>450341791.19999999</v>
      </c>
    </row>
    <row r="42" spans="1:9" ht="35.1" customHeight="1">
      <c r="A42" s="71"/>
      <c r="B42" s="69"/>
      <c r="C42" s="70"/>
      <c r="D42" s="70"/>
      <c r="E42" s="70"/>
      <c r="F42" s="70"/>
      <c r="G42" s="70"/>
      <c r="I42" s="64">
        <f t="shared" si="1"/>
        <v>1.03</v>
      </c>
    </row>
    <row r="43" spans="1:9" ht="35.1" customHeight="1">
      <c r="A43" s="68">
        <v>23040100</v>
      </c>
      <c r="B43" s="69" t="s">
        <v>83</v>
      </c>
      <c r="C43" s="70"/>
      <c r="D43" s="70"/>
      <c r="E43" s="70"/>
      <c r="F43" s="70"/>
      <c r="G43" s="70"/>
      <c r="I43" s="64">
        <f t="shared" si="1"/>
        <v>1.03</v>
      </c>
    </row>
    <row r="44" spans="1:9" ht="35.1" customHeight="1">
      <c r="A44" s="71">
        <v>23040101</v>
      </c>
      <c r="B44" s="72" t="s">
        <v>84</v>
      </c>
      <c r="C44" s="70"/>
      <c r="D44" s="70"/>
      <c r="E44" s="70"/>
      <c r="F44" s="70"/>
      <c r="G44" s="70"/>
      <c r="I44" s="64">
        <f t="shared" si="1"/>
        <v>1.03</v>
      </c>
    </row>
    <row r="45" spans="1:9" ht="35.1" customHeight="1">
      <c r="A45" s="71">
        <v>23040109</v>
      </c>
      <c r="B45" s="72" t="s">
        <v>200</v>
      </c>
      <c r="C45" s="70"/>
      <c r="D45" s="70"/>
      <c r="E45" s="70"/>
      <c r="F45" s="70"/>
      <c r="G45" s="70"/>
      <c r="I45" s="64">
        <f t="shared" si="1"/>
        <v>1.03</v>
      </c>
    </row>
    <row r="46" spans="1:9" ht="35.1" customHeight="1">
      <c r="A46" s="102"/>
      <c r="B46" s="103" t="s">
        <v>37</v>
      </c>
      <c r="C46" s="104"/>
      <c r="D46" s="104"/>
      <c r="E46" s="104"/>
      <c r="F46" s="104"/>
      <c r="G46" s="104"/>
      <c r="I46" s="64">
        <f t="shared" si="1"/>
        <v>1.03</v>
      </c>
    </row>
    <row r="47" spans="1:9" ht="35.1" customHeight="1">
      <c r="A47" s="71"/>
      <c r="B47" s="69"/>
      <c r="C47" s="70"/>
      <c r="D47" s="70"/>
      <c r="E47" s="70"/>
      <c r="F47" s="70"/>
      <c r="G47" s="70"/>
      <c r="I47" s="64">
        <f t="shared" si="1"/>
        <v>1.03</v>
      </c>
    </row>
    <row r="48" spans="1:9" ht="35.1" customHeight="1">
      <c r="A48" s="68">
        <v>23050100</v>
      </c>
      <c r="B48" s="69" t="s">
        <v>89</v>
      </c>
      <c r="C48" s="70"/>
      <c r="D48" s="70"/>
      <c r="E48" s="70"/>
      <c r="F48" s="70"/>
      <c r="G48" s="70"/>
      <c r="I48" s="64">
        <f t="shared" si="1"/>
        <v>1.03</v>
      </c>
    </row>
    <row r="49" spans="1:9" ht="35.1" customHeight="1">
      <c r="A49" s="71">
        <v>23050101</v>
      </c>
      <c r="B49" s="72" t="s">
        <v>90</v>
      </c>
      <c r="C49" s="15">
        <v>27799000</v>
      </c>
      <c r="D49" s="15">
        <f t="shared" ref="D49:E49" si="15">PRODUCT(C49,1.05)</f>
        <v>29188950</v>
      </c>
      <c r="E49" s="15">
        <f t="shared" si="15"/>
        <v>30648397.5</v>
      </c>
      <c r="F49" s="70">
        <f>SUM(C49:E49)</f>
        <v>87636347.5</v>
      </c>
      <c r="G49" s="70">
        <v>26989200</v>
      </c>
      <c r="I49" s="64">
        <f t="shared" si="1"/>
        <v>27798876</v>
      </c>
    </row>
    <row r="50" spans="1:9" ht="35.1" customHeight="1">
      <c r="A50" s="71">
        <v>23050136</v>
      </c>
      <c r="B50" s="72" t="s">
        <v>193</v>
      </c>
      <c r="C50" s="15">
        <v>0</v>
      </c>
      <c r="D50" s="15">
        <f t="shared" ref="D50:E50" si="16">PRODUCT(C50,1.05)</f>
        <v>0</v>
      </c>
      <c r="E50" s="15">
        <f t="shared" si="16"/>
        <v>0</v>
      </c>
      <c r="F50" s="70">
        <f>SUM(C50:E50)</f>
        <v>0</v>
      </c>
      <c r="G50" s="70">
        <v>0</v>
      </c>
      <c r="I50" s="64">
        <f t="shared" si="1"/>
        <v>0</v>
      </c>
    </row>
    <row r="51" spans="1:9" ht="35.1" customHeight="1">
      <c r="A51" s="71">
        <v>23050137</v>
      </c>
      <c r="B51" s="72" t="s">
        <v>368</v>
      </c>
      <c r="C51" s="15">
        <v>27799000</v>
      </c>
      <c r="D51" s="15">
        <f t="shared" ref="D51:E51" si="17">PRODUCT(C51,1.05)</f>
        <v>29188950</v>
      </c>
      <c r="E51" s="15">
        <f t="shared" si="17"/>
        <v>30648397.5</v>
      </c>
      <c r="F51" s="70">
        <f>SUM(C51:E51)</f>
        <v>87636347.5</v>
      </c>
      <c r="G51" s="70">
        <v>26989200</v>
      </c>
      <c r="I51" s="64">
        <f t="shared" si="1"/>
        <v>27798876</v>
      </c>
    </row>
    <row r="52" spans="1:9" ht="35.1" customHeight="1">
      <c r="A52" s="71">
        <v>23050138</v>
      </c>
      <c r="B52" s="72" t="s">
        <v>111</v>
      </c>
      <c r="C52" s="15">
        <v>50000000</v>
      </c>
      <c r="D52" s="15">
        <f t="shared" ref="D52:E52" si="18">PRODUCT(C52,1.05)</f>
        <v>52500000</v>
      </c>
      <c r="E52" s="15">
        <f t="shared" si="18"/>
        <v>55125000</v>
      </c>
      <c r="F52" s="70">
        <f>SUM(C52:E52)</f>
        <v>157625000</v>
      </c>
      <c r="G52" s="70">
        <v>53978400</v>
      </c>
      <c r="I52" s="64">
        <f t="shared" si="1"/>
        <v>55597752</v>
      </c>
    </row>
    <row r="53" spans="1:9" ht="35.1" customHeight="1">
      <c r="A53" s="71">
        <v>23050139</v>
      </c>
      <c r="B53" s="72" t="s">
        <v>131</v>
      </c>
      <c r="C53" s="70"/>
      <c r="D53" s="15"/>
      <c r="E53" s="15"/>
      <c r="F53" s="70"/>
      <c r="G53" s="70"/>
      <c r="I53" s="64">
        <f t="shared" si="1"/>
        <v>1.03</v>
      </c>
    </row>
    <row r="54" spans="1:9" ht="35.1" customHeight="1">
      <c r="A54" s="71">
        <v>23050140</v>
      </c>
      <c r="B54" s="72" t="s">
        <v>370</v>
      </c>
      <c r="C54" s="70">
        <v>50000000</v>
      </c>
      <c r="D54" s="15">
        <f t="shared" ref="D54:E54" si="19">PRODUCT(C54,1.05)</f>
        <v>52500000</v>
      </c>
      <c r="E54" s="15">
        <f t="shared" si="19"/>
        <v>55125000</v>
      </c>
      <c r="F54" s="70">
        <f>SUM(C54:E54)</f>
        <v>157625000</v>
      </c>
      <c r="G54" s="70"/>
      <c r="I54" s="64"/>
    </row>
    <row r="55" spans="1:9" ht="35.1" customHeight="1">
      <c r="A55" s="102"/>
      <c r="B55" s="103" t="s">
        <v>37</v>
      </c>
      <c r="C55" s="104">
        <f>SUM(C49:C54)</f>
        <v>155598000</v>
      </c>
      <c r="D55" s="104">
        <f>SUM(D49:D54)</f>
        <v>163377900</v>
      </c>
      <c r="E55" s="104">
        <f>SUM(E49:E54)</f>
        <v>171546795</v>
      </c>
      <c r="F55" s="104">
        <f>SUM(F49:F54)</f>
        <v>490522695</v>
      </c>
      <c r="G55" s="104">
        <v>107956800</v>
      </c>
      <c r="I55" s="64">
        <f t="shared" si="1"/>
        <v>111195504</v>
      </c>
    </row>
    <row r="56" spans="1:9" ht="35.1" customHeight="1">
      <c r="A56" s="71"/>
      <c r="B56" s="69"/>
      <c r="C56" s="70"/>
      <c r="D56" s="70"/>
      <c r="E56" s="70"/>
      <c r="F56" s="70"/>
      <c r="G56" s="70"/>
      <c r="I56" s="64">
        <f t="shared" si="1"/>
        <v>1.03</v>
      </c>
    </row>
    <row r="57" spans="1:9" ht="35.1" customHeight="1">
      <c r="A57" s="102"/>
      <c r="B57" s="103" t="s">
        <v>95</v>
      </c>
      <c r="C57" s="104">
        <f>SUM(C55,C46,C41,C33,C19)</f>
        <v>1777917000</v>
      </c>
      <c r="D57" s="104">
        <f t="shared" ref="D57:F57" si="20">SUM(D55,D46,D41,D33,D19)</f>
        <v>1866812850</v>
      </c>
      <c r="E57" s="104">
        <f t="shared" si="20"/>
        <v>1960153492.5</v>
      </c>
      <c r="F57" s="104">
        <f t="shared" si="20"/>
        <v>5604883342.5</v>
      </c>
      <c r="G57" s="104">
        <v>2610260478</v>
      </c>
      <c r="I57" s="64">
        <f t="shared" si="1"/>
        <v>2688568292.3400002</v>
      </c>
    </row>
    <row r="58" spans="1:9" ht="35.1" customHeight="1" thickBot="1">
      <c r="A58" s="76"/>
      <c r="B58" s="77"/>
      <c r="C58" s="78"/>
      <c r="D58" s="78"/>
      <c r="E58" s="78"/>
      <c r="F58" s="78"/>
      <c r="G58" s="78"/>
    </row>
    <row r="59" spans="1:9">
      <c r="A59" s="79"/>
      <c r="B59" s="11"/>
      <c r="C59" s="80"/>
      <c r="D59" s="80"/>
      <c r="E59" s="80"/>
      <c r="F59" s="80"/>
      <c r="G59" s="80"/>
    </row>
    <row r="60" spans="1:9">
      <c r="A60" s="79"/>
      <c r="B60" s="11"/>
      <c r="C60" s="11"/>
      <c r="D60" s="11"/>
      <c r="E60" s="11"/>
      <c r="F60" s="11"/>
      <c r="G60" s="11"/>
    </row>
    <row r="61" spans="1:9">
      <c r="A61" s="79"/>
      <c r="B61" s="11"/>
      <c r="C61" s="11"/>
      <c r="D61" s="11"/>
      <c r="E61" s="11"/>
      <c r="F61" s="11"/>
      <c r="G61" s="1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07" orientation="landscape" useFirstPageNumber="1" verticalDpi="300" r:id="rId1"/>
  <headerFooter>
    <oddFooter>&amp;C&amp;"Arial Black,Regular"&amp;18&amp;P</oddFooter>
  </headerFooter>
  <rowBreaks count="2" manualBreakCount="2">
    <brk id="27" max="6" man="1"/>
    <brk id="47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:I93"/>
  <sheetViews>
    <sheetView view="pageBreakPreview" topLeftCell="A22" zoomScale="60" workbookViewId="0">
      <selection activeCell="B16" sqref="B16"/>
    </sheetView>
  </sheetViews>
  <sheetFormatPr defaultColWidth="9.140625" defaultRowHeight="16.5"/>
  <cols>
    <col min="1" max="1" width="14.28515625" style="6" customWidth="1"/>
    <col min="2" max="2" width="82.140625" style="1" customWidth="1"/>
    <col min="3" max="3" width="22.85546875" style="1" customWidth="1"/>
    <col min="4" max="4" width="20.28515625" style="1" customWidth="1"/>
    <col min="5" max="5" width="20" style="1" customWidth="1"/>
    <col min="6" max="6" width="21.7109375" style="1" customWidth="1"/>
    <col min="7" max="7" width="21.2851562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9" t="s">
        <v>330</v>
      </c>
      <c r="B3" s="179"/>
      <c r="C3" s="179"/>
      <c r="D3" s="179"/>
      <c r="E3" s="179"/>
      <c r="F3" s="179"/>
      <c r="G3" s="179"/>
    </row>
    <row r="4" spans="1:9" ht="22.5" customHeight="1">
      <c r="A4" s="180" t="s">
        <v>99</v>
      </c>
      <c r="B4" s="180"/>
      <c r="C4" s="180"/>
      <c r="D4" s="180"/>
      <c r="E4" s="180"/>
      <c r="F4" s="180"/>
      <c r="G4" s="180"/>
    </row>
    <row r="5" spans="1:9" ht="57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5.1" customHeight="1">
      <c r="A9" s="16">
        <v>23010104</v>
      </c>
      <c r="B9" s="17" t="s">
        <v>108</v>
      </c>
      <c r="C9" s="15"/>
      <c r="D9" s="15"/>
      <c r="E9" s="15"/>
      <c r="F9" s="15"/>
      <c r="G9" s="15"/>
      <c r="I9" s="64"/>
    </row>
    <row r="10" spans="1:9" ht="35.1" customHeight="1">
      <c r="A10" s="16">
        <v>23010118</v>
      </c>
      <c r="B10" s="17" t="s">
        <v>24</v>
      </c>
      <c r="C10" s="15"/>
      <c r="D10" s="15"/>
      <c r="E10" s="15"/>
      <c r="F10" s="15"/>
      <c r="G10" s="15"/>
      <c r="I10" s="64"/>
    </row>
    <row r="11" spans="1:9" ht="35.1" customHeight="1">
      <c r="A11" s="16">
        <v>23010119</v>
      </c>
      <c r="B11" s="17" t="s">
        <v>25</v>
      </c>
      <c r="C11" s="15"/>
      <c r="D11" s="15"/>
      <c r="E11" s="15"/>
      <c r="F11" s="15"/>
      <c r="G11" s="15"/>
      <c r="I11" s="64"/>
    </row>
    <row r="12" spans="1:9" ht="35.1" customHeight="1">
      <c r="A12" s="16">
        <v>23010129</v>
      </c>
      <c r="B12" s="17" t="s">
        <v>35</v>
      </c>
      <c r="C12" s="15">
        <v>500000000</v>
      </c>
      <c r="D12" s="15">
        <f>PRODUCT(C12,1.05)</f>
        <v>525000000</v>
      </c>
      <c r="E12" s="15">
        <f>PRODUCT(D12,1.05)</f>
        <v>551250000</v>
      </c>
      <c r="F12" s="15">
        <f>SUM(C12:E12)</f>
        <v>1576250000</v>
      </c>
      <c r="G12" s="15"/>
      <c r="I12" s="64"/>
    </row>
    <row r="13" spans="1:9" s="11" customFormat="1" ht="35.1" customHeight="1">
      <c r="A13" s="71">
        <v>23010146</v>
      </c>
      <c r="B13" s="72" t="s">
        <v>163</v>
      </c>
      <c r="C13" s="15"/>
      <c r="D13" s="15"/>
      <c r="E13" s="15"/>
      <c r="F13" s="15"/>
      <c r="G13" s="70"/>
      <c r="I13" s="64"/>
    </row>
    <row r="14" spans="1:9" s="11" customFormat="1" ht="35.1" customHeight="1">
      <c r="A14" s="71">
        <v>23010147</v>
      </c>
      <c r="B14" s="72" t="s">
        <v>110</v>
      </c>
      <c r="C14" s="15"/>
      <c r="D14" s="15"/>
      <c r="E14" s="15"/>
      <c r="F14" s="15"/>
      <c r="G14" s="70"/>
      <c r="I14" s="64"/>
    </row>
    <row r="15" spans="1:9" s="11" customFormat="1" ht="35.1" customHeight="1">
      <c r="A15" s="71">
        <v>23010148</v>
      </c>
      <c r="B15" s="72" t="s">
        <v>120</v>
      </c>
      <c r="C15" s="70"/>
      <c r="D15" s="70"/>
      <c r="E15" s="70"/>
      <c r="F15" s="70"/>
      <c r="G15" s="70"/>
      <c r="I15" s="64"/>
    </row>
    <row r="16" spans="1:9" s="11" customFormat="1" ht="35.1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I16" s="64"/>
    </row>
    <row r="17" spans="1:9" ht="35.1" customHeight="1">
      <c r="A17" s="102"/>
      <c r="B17" s="103" t="s">
        <v>37</v>
      </c>
      <c r="C17" s="104">
        <f>SUM(C8:C16)</f>
        <v>500000000</v>
      </c>
      <c r="D17" s="104">
        <f>SUM(D12:D16)</f>
        <v>525000000</v>
      </c>
      <c r="E17" s="104">
        <f>SUM(E12:E16)</f>
        <v>551250000</v>
      </c>
      <c r="F17" s="104">
        <f>SUM(F12:F16)</f>
        <v>1576250000</v>
      </c>
      <c r="G17" s="104"/>
      <c r="I17" s="64"/>
    </row>
    <row r="18" spans="1:9" ht="35.1" customHeight="1">
      <c r="A18" s="16"/>
      <c r="B18" s="17"/>
      <c r="C18" s="15"/>
      <c r="D18" s="15"/>
      <c r="E18" s="15"/>
      <c r="F18" s="15"/>
      <c r="G18" s="15"/>
      <c r="I18" s="64"/>
    </row>
    <row r="19" spans="1:9" ht="35.1" customHeight="1">
      <c r="A19" s="12">
        <v>23020100</v>
      </c>
      <c r="B19" s="13" t="s">
        <v>38</v>
      </c>
      <c r="C19" s="15"/>
      <c r="D19" s="15"/>
      <c r="E19" s="15"/>
      <c r="F19" s="15"/>
      <c r="G19" s="15"/>
      <c r="I19" s="64"/>
    </row>
    <row r="20" spans="1:9" ht="35.1" customHeight="1">
      <c r="A20" s="16">
        <v>23020101</v>
      </c>
      <c r="B20" s="17" t="s">
        <v>102</v>
      </c>
      <c r="C20" s="15"/>
      <c r="D20" s="15"/>
      <c r="E20" s="15"/>
      <c r="F20" s="15"/>
      <c r="G20" s="15"/>
      <c r="I20" s="64"/>
    </row>
    <row r="21" spans="1:9" ht="35.1" customHeight="1">
      <c r="A21" s="16">
        <v>23020118</v>
      </c>
      <c r="B21" s="17" t="s">
        <v>54</v>
      </c>
      <c r="C21" s="18"/>
      <c r="D21" s="15"/>
      <c r="E21" s="15"/>
      <c r="F21" s="15"/>
      <c r="G21" s="18"/>
      <c r="I21" s="64"/>
    </row>
    <row r="22" spans="1:9" ht="35.1" customHeight="1">
      <c r="A22" s="16">
        <v>23020119</v>
      </c>
      <c r="B22" s="17" t="s">
        <v>55</v>
      </c>
      <c r="C22" s="15"/>
      <c r="D22" s="15"/>
      <c r="E22" s="15"/>
      <c r="F22" s="15"/>
      <c r="G22" s="15"/>
      <c r="I22" s="64"/>
    </row>
    <row r="23" spans="1:9" ht="35.1" customHeight="1">
      <c r="A23" s="71">
        <v>23020135</v>
      </c>
      <c r="B23" s="72" t="s">
        <v>168</v>
      </c>
      <c r="C23" s="15"/>
      <c r="D23" s="70"/>
      <c r="E23" s="70"/>
      <c r="F23" s="70"/>
      <c r="G23" s="70"/>
      <c r="I23" s="64"/>
    </row>
    <row r="24" spans="1:9" ht="35.1" customHeight="1">
      <c r="A24" s="71">
        <v>23020136</v>
      </c>
      <c r="B24" s="72" t="s">
        <v>127</v>
      </c>
      <c r="C24" s="70"/>
      <c r="D24" s="70"/>
      <c r="E24" s="70"/>
      <c r="F24" s="70"/>
      <c r="G24" s="70"/>
      <c r="I24" s="64"/>
    </row>
    <row r="25" spans="1:9" ht="35.1" customHeight="1">
      <c r="A25" s="71">
        <v>23020151</v>
      </c>
      <c r="B25" s="72" t="s">
        <v>155</v>
      </c>
      <c r="C25" s="70"/>
      <c r="D25" s="70"/>
      <c r="E25" s="70"/>
      <c r="F25" s="70"/>
      <c r="G25" s="70"/>
      <c r="I25" s="64"/>
    </row>
    <row r="26" spans="1:9" ht="35.1" customHeight="1">
      <c r="A26" s="71">
        <v>23020152</v>
      </c>
      <c r="B26" s="72" t="s">
        <v>172</v>
      </c>
      <c r="C26" s="70"/>
      <c r="D26" s="70"/>
      <c r="E26" s="70"/>
      <c r="F26" s="70"/>
      <c r="G26" s="70"/>
      <c r="I26" s="64"/>
    </row>
    <row r="27" spans="1:9" ht="35.1" customHeight="1">
      <c r="A27" s="102"/>
      <c r="B27" s="103" t="s">
        <v>37</v>
      </c>
      <c r="C27" s="104"/>
      <c r="D27" s="104"/>
      <c r="E27" s="104"/>
      <c r="F27" s="104"/>
      <c r="G27" s="104"/>
      <c r="I27" s="64"/>
    </row>
    <row r="28" spans="1:9" ht="35.1" customHeight="1">
      <c r="A28" s="71"/>
      <c r="B28" s="69"/>
      <c r="C28" s="70"/>
      <c r="D28" s="70"/>
      <c r="E28" s="70"/>
      <c r="F28" s="70"/>
      <c r="G28" s="70"/>
      <c r="I28" s="64"/>
    </row>
    <row r="29" spans="1:9" ht="35.1" customHeight="1">
      <c r="A29" s="68">
        <v>23030100</v>
      </c>
      <c r="B29" s="69" t="s">
        <v>61</v>
      </c>
      <c r="C29" s="70"/>
      <c r="D29" s="70"/>
      <c r="E29" s="70"/>
      <c r="F29" s="70"/>
      <c r="G29" s="70"/>
      <c r="I29" s="64"/>
    </row>
    <row r="30" spans="1:9" ht="35.1" customHeight="1">
      <c r="A30" s="71">
        <v>23030118</v>
      </c>
      <c r="B30" s="72" t="s">
        <v>75</v>
      </c>
      <c r="C30" s="15"/>
      <c r="D30" s="70"/>
      <c r="E30" s="70"/>
      <c r="F30" s="70"/>
      <c r="G30" s="70"/>
      <c r="I30" s="64"/>
    </row>
    <row r="31" spans="1:9" ht="35.1" customHeight="1">
      <c r="A31" s="71">
        <v>23030124</v>
      </c>
      <c r="B31" s="72" t="s">
        <v>80</v>
      </c>
      <c r="C31" s="15"/>
      <c r="D31" s="70"/>
      <c r="E31" s="70"/>
      <c r="F31" s="70"/>
      <c r="G31" s="70"/>
      <c r="I31" s="64"/>
    </row>
    <row r="32" spans="1:9" ht="35.1" customHeight="1">
      <c r="A32" s="71">
        <v>23030125</v>
      </c>
      <c r="B32" s="72" t="s">
        <v>81</v>
      </c>
      <c r="C32" s="70"/>
      <c r="D32" s="70"/>
      <c r="E32" s="70"/>
      <c r="F32" s="70"/>
      <c r="G32" s="70"/>
      <c r="I32" s="64"/>
    </row>
    <row r="33" spans="1:9" ht="35.1" customHeight="1">
      <c r="A33" s="71">
        <v>23020155</v>
      </c>
      <c r="B33" s="72" t="s">
        <v>186</v>
      </c>
      <c r="C33" s="70"/>
      <c r="D33" s="70"/>
      <c r="E33" s="70"/>
      <c r="F33" s="70"/>
      <c r="G33" s="70"/>
      <c r="I33" s="64"/>
    </row>
    <row r="34" spans="1:9" ht="35.1" customHeight="1">
      <c r="A34" s="71">
        <v>23020156</v>
      </c>
      <c r="B34" s="72" t="s">
        <v>100</v>
      </c>
      <c r="C34" s="70"/>
      <c r="D34" s="70"/>
      <c r="E34" s="70"/>
      <c r="F34" s="70"/>
      <c r="G34" s="70"/>
      <c r="I34" s="64"/>
    </row>
    <row r="35" spans="1:9" ht="35.1" customHeight="1">
      <c r="A35" s="102"/>
      <c r="B35" s="103" t="s">
        <v>37</v>
      </c>
      <c r="C35" s="104"/>
      <c r="D35" s="104"/>
      <c r="E35" s="104"/>
      <c r="F35" s="104"/>
      <c r="G35" s="104"/>
      <c r="I35" s="64"/>
    </row>
    <row r="36" spans="1:9" ht="35.1" customHeight="1">
      <c r="A36" s="71"/>
      <c r="B36" s="69"/>
      <c r="C36" s="70"/>
      <c r="D36" s="70"/>
      <c r="E36" s="70"/>
      <c r="F36" s="70"/>
      <c r="G36" s="70"/>
      <c r="I36" s="64"/>
    </row>
    <row r="37" spans="1:9" ht="35.1" customHeight="1">
      <c r="A37" s="68">
        <v>23040100</v>
      </c>
      <c r="B37" s="69" t="s">
        <v>83</v>
      </c>
      <c r="C37" s="70"/>
      <c r="D37" s="70"/>
      <c r="E37" s="70"/>
      <c r="F37" s="70"/>
      <c r="G37" s="70"/>
      <c r="I37" s="64"/>
    </row>
    <row r="38" spans="1:9" ht="35.1" customHeight="1">
      <c r="A38" s="71">
        <v>23040101</v>
      </c>
      <c r="B38" s="72" t="s">
        <v>84</v>
      </c>
      <c r="C38" s="70"/>
      <c r="D38" s="70"/>
      <c r="E38" s="70"/>
      <c r="F38" s="70"/>
      <c r="G38" s="70"/>
      <c r="I38" s="64"/>
    </row>
    <row r="39" spans="1:9" ht="35.1" customHeight="1">
      <c r="A39" s="71">
        <v>23040109</v>
      </c>
      <c r="B39" s="72" t="s">
        <v>200</v>
      </c>
      <c r="C39" s="70"/>
      <c r="D39" s="70"/>
      <c r="E39" s="70"/>
      <c r="F39" s="70"/>
      <c r="G39" s="70"/>
      <c r="I39" s="64"/>
    </row>
    <row r="40" spans="1:9" ht="35.1" customHeight="1">
      <c r="A40" s="102"/>
      <c r="B40" s="103" t="s">
        <v>37</v>
      </c>
      <c r="C40" s="104"/>
      <c r="D40" s="104"/>
      <c r="E40" s="104"/>
      <c r="F40" s="104"/>
      <c r="G40" s="104"/>
      <c r="I40" s="64"/>
    </row>
    <row r="41" spans="1:9" ht="35.1" customHeight="1">
      <c r="A41" s="71"/>
      <c r="B41" s="69"/>
      <c r="C41" s="70"/>
      <c r="D41" s="70"/>
      <c r="E41" s="70"/>
      <c r="F41" s="70"/>
      <c r="G41" s="70"/>
      <c r="I41" s="64"/>
    </row>
    <row r="42" spans="1:9" ht="35.1" customHeight="1">
      <c r="A42" s="68">
        <v>23050100</v>
      </c>
      <c r="B42" s="69" t="s">
        <v>89</v>
      </c>
      <c r="C42" s="70"/>
      <c r="D42" s="70"/>
      <c r="E42" s="70"/>
      <c r="F42" s="70"/>
      <c r="G42" s="70"/>
      <c r="I42" s="64"/>
    </row>
    <row r="43" spans="1:9" ht="35.1" customHeight="1">
      <c r="A43" s="71">
        <v>23050101</v>
      </c>
      <c r="B43" s="72" t="s">
        <v>90</v>
      </c>
      <c r="C43" s="15"/>
      <c r="D43" s="70"/>
      <c r="E43" s="70"/>
      <c r="F43" s="70"/>
      <c r="G43" s="70"/>
      <c r="I43" s="64"/>
    </row>
    <row r="44" spans="1:9" ht="35.1" customHeight="1">
      <c r="A44" s="71">
        <v>23050136</v>
      </c>
      <c r="B44" s="72" t="s">
        <v>193</v>
      </c>
      <c r="C44" s="15"/>
      <c r="D44" s="70"/>
      <c r="E44" s="70"/>
      <c r="F44" s="70"/>
      <c r="G44" s="70"/>
      <c r="I44" s="64"/>
    </row>
    <row r="45" spans="1:9" ht="35.1" customHeight="1">
      <c r="A45" s="71">
        <v>23050137</v>
      </c>
      <c r="B45" s="72" t="s">
        <v>109</v>
      </c>
      <c r="C45" s="15"/>
      <c r="D45" s="70"/>
      <c r="E45" s="70"/>
      <c r="F45" s="70"/>
      <c r="G45" s="70"/>
      <c r="I45" s="64"/>
    </row>
    <row r="46" spans="1:9" ht="35.1" customHeight="1">
      <c r="A46" s="71">
        <v>23050138</v>
      </c>
      <c r="B46" s="72" t="s">
        <v>111</v>
      </c>
      <c r="C46" s="15"/>
      <c r="D46" s="70"/>
      <c r="E46" s="70"/>
      <c r="F46" s="70"/>
      <c r="G46" s="70"/>
      <c r="I46" s="64"/>
    </row>
    <row r="47" spans="1:9" ht="35.1" customHeight="1">
      <c r="A47" s="71">
        <v>23050139</v>
      </c>
      <c r="B47" s="72" t="s">
        <v>131</v>
      </c>
      <c r="C47" s="70"/>
      <c r="D47" s="70"/>
      <c r="E47" s="70"/>
      <c r="F47" s="70"/>
      <c r="G47" s="70"/>
      <c r="I47" s="64"/>
    </row>
    <row r="48" spans="1:9" ht="35.1" customHeight="1">
      <c r="A48" s="102"/>
      <c r="B48" s="103" t="s">
        <v>37</v>
      </c>
      <c r="C48" s="104"/>
      <c r="D48" s="104"/>
      <c r="E48" s="104"/>
      <c r="F48" s="104"/>
      <c r="G48" s="104"/>
      <c r="I48" s="64"/>
    </row>
    <row r="49" spans="1:9" ht="35.1" customHeight="1">
      <c r="A49" s="71"/>
      <c r="B49" s="69"/>
      <c r="C49" s="70"/>
      <c r="D49" s="70"/>
      <c r="E49" s="70"/>
      <c r="F49" s="70"/>
      <c r="G49" s="70"/>
      <c r="I49" s="64"/>
    </row>
    <row r="50" spans="1:9" ht="35.1" customHeight="1">
      <c r="A50" s="102"/>
      <c r="B50" s="103" t="s">
        <v>95</v>
      </c>
      <c r="C50" s="104">
        <f>SUM(C48,C40,C35,C27,C17)</f>
        <v>500000000</v>
      </c>
      <c r="D50" s="104">
        <f>SUM(D48,D40,D35,D27,D17)</f>
        <v>525000000</v>
      </c>
      <c r="E50" s="104">
        <f>SUM(E48,E40,E35,E27,E17)</f>
        <v>551250000</v>
      </c>
      <c r="F50" s="104">
        <f>SUM(F48,F40,F35,F27,F17)</f>
        <v>1576250000</v>
      </c>
      <c r="G50" s="104" t="s">
        <v>325</v>
      </c>
      <c r="I50" s="64"/>
    </row>
    <row r="51" spans="1:9" ht="35.1" customHeight="1" thickBot="1">
      <c r="A51" s="76"/>
      <c r="B51" s="77"/>
      <c r="C51" s="78"/>
      <c r="D51" s="78"/>
      <c r="E51" s="78"/>
      <c r="F51" s="78"/>
      <c r="G51" s="78"/>
    </row>
    <row r="52" spans="1:9">
      <c r="A52" s="79"/>
      <c r="B52" s="11"/>
      <c r="C52" s="80"/>
      <c r="D52" s="80"/>
      <c r="E52" s="80"/>
      <c r="F52" s="80"/>
      <c r="G52" s="80"/>
    </row>
    <row r="53" spans="1:9">
      <c r="A53" s="79"/>
      <c r="B53" s="11"/>
      <c r="C53" s="11"/>
      <c r="D53" s="11"/>
      <c r="E53" s="11"/>
      <c r="F53" s="11"/>
      <c r="G53" s="11"/>
    </row>
    <row r="54" spans="1:9">
      <c r="A54" s="79"/>
      <c r="B54" s="11"/>
      <c r="C54" s="11"/>
      <c r="D54" s="11"/>
      <c r="E54" s="11"/>
      <c r="F54" s="11"/>
      <c r="G54" s="11"/>
    </row>
    <row r="64" spans="1:9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10" orientation="landscape" useFirstPageNumber="1" verticalDpi="300" r:id="rId1"/>
  <headerFooter>
    <oddFooter>&amp;C&amp;"Arial Black,Regular"&amp;18&amp;P</oddFooter>
  </headerFooter>
  <rowBreaks count="1" manualBreakCount="1">
    <brk id="27" max="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I92"/>
  <sheetViews>
    <sheetView view="pageBreakPreview" topLeftCell="A40" zoomScale="60" workbookViewId="0">
      <selection activeCell="C22" sqref="C22:C26"/>
    </sheetView>
  </sheetViews>
  <sheetFormatPr defaultColWidth="9.140625" defaultRowHeight="16.5"/>
  <cols>
    <col min="1" max="1" width="14.28515625" style="6" customWidth="1"/>
    <col min="2" max="2" width="82.140625" style="1" customWidth="1"/>
    <col min="3" max="3" width="22.85546875" style="1" customWidth="1"/>
    <col min="4" max="4" width="20.28515625" style="1" customWidth="1"/>
    <col min="5" max="5" width="20" style="1" customWidth="1"/>
    <col min="6" max="6" width="21.7109375" style="1" customWidth="1"/>
    <col min="7" max="7" width="21.2851562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9" t="s">
        <v>329</v>
      </c>
      <c r="B3" s="179"/>
      <c r="C3" s="179"/>
      <c r="D3" s="179"/>
      <c r="E3" s="179"/>
      <c r="F3" s="179"/>
      <c r="G3" s="179"/>
    </row>
    <row r="4" spans="1:9" ht="22.5" customHeight="1">
      <c r="A4" s="180" t="s">
        <v>99</v>
      </c>
      <c r="B4" s="180"/>
      <c r="C4" s="180"/>
      <c r="D4" s="180"/>
      <c r="E4" s="180"/>
      <c r="F4" s="180"/>
      <c r="G4" s="180"/>
    </row>
    <row r="5" spans="1:9" ht="57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5.1" customHeight="1">
      <c r="A9" s="16">
        <v>23010104</v>
      </c>
      <c r="B9" s="17" t="s">
        <v>108</v>
      </c>
      <c r="C9" s="15"/>
      <c r="D9" s="15"/>
      <c r="E9" s="15"/>
      <c r="F9" s="15"/>
      <c r="G9" s="15"/>
      <c r="I9" s="64"/>
    </row>
    <row r="10" spans="1:9" ht="35.1" customHeight="1">
      <c r="A10" s="16">
        <v>23010118</v>
      </c>
      <c r="B10" s="17" t="s">
        <v>24</v>
      </c>
      <c r="C10" s="15"/>
      <c r="D10" s="15"/>
      <c r="E10" s="15"/>
      <c r="F10" s="15"/>
      <c r="G10" s="15"/>
      <c r="I10" s="64"/>
    </row>
    <row r="11" spans="1:9" ht="35.1" customHeight="1">
      <c r="A11" s="16">
        <v>23010119</v>
      </c>
      <c r="B11" s="17" t="s">
        <v>25</v>
      </c>
      <c r="C11" s="15"/>
      <c r="D11" s="15"/>
      <c r="E11" s="15"/>
      <c r="F11" s="15"/>
      <c r="G11" s="15"/>
      <c r="I11" s="64"/>
    </row>
    <row r="12" spans="1:9" ht="35.1" customHeight="1">
      <c r="A12" s="16">
        <v>23010129</v>
      </c>
      <c r="B12" s="17" t="s">
        <v>386</v>
      </c>
      <c r="C12" s="15">
        <v>70000000</v>
      </c>
      <c r="D12" s="15">
        <f>PRODUCT(C12,1.05)</f>
        <v>73500000</v>
      </c>
      <c r="E12" s="15">
        <f>PRODUCT(D12,1.05)</f>
        <v>77175000</v>
      </c>
      <c r="F12" s="15"/>
      <c r="G12" s="15"/>
      <c r="I12" s="64"/>
    </row>
    <row r="13" spans="1:9" s="11" customFormat="1" ht="35.1" customHeight="1">
      <c r="A13" s="71">
        <v>23010146</v>
      </c>
      <c r="B13" s="72" t="s">
        <v>163</v>
      </c>
      <c r="C13" s="15"/>
      <c r="D13" s="15"/>
      <c r="E13" s="15"/>
      <c r="F13" s="15"/>
      <c r="G13" s="70"/>
      <c r="I13" s="64"/>
    </row>
    <row r="14" spans="1:9" s="11" customFormat="1" ht="35.1" customHeight="1">
      <c r="A14" s="71">
        <v>23010147</v>
      </c>
      <c r="B14" s="72" t="s">
        <v>110</v>
      </c>
      <c r="C14" s="15"/>
      <c r="D14" s="15"/>
      <c r="E14" s="15"/>
      <c r="F14" s="15"/>
      <c r="G14" s="70"/>
      <c r="I14" s="64"/>
    </row>
    <row r="15" spans="1:9" s="11" customFormat="1" ht="35.1" customHeight="1">
      <c r="A15" s="71">
        <v>23010148</v>
      </c>
      <c r="B15" s="72" t="s">
        <v>120</v>
      </c>
      <c r="C15" s="70"/>
      <c r="D15" s="70"/>
      <c r="E15" s="70"/>
      <c r="F15" s="70"/>
      <c r="G15" s="70"/>
      <c r="I15" s="64"/>
    </row>
    <row r="16" spans="1:9" s="11" customFormat="1" ht="35.1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I16" s="64"/>
    </row>
    <row r="17" spans="1:9" ht="35.1" customHeight="1">
      <c r="A17" s="102"/>
      <c r="B17" s="103" t="s">
        <v>37</v>
      </c>
      <c r="C17" s="104">
        <f>SUM(C8:C16)</f>
        <v>70000000</v>
      </c>
      <c r="D17" s="104">
        <f>SUM(D12:D16)</f>
        <v>73500000</v>
      </c>
      <c r="E17" s="104">
        <f>SUM(E12:E16)</f>
        <v>77175000</v>
      </c>
      <c r="F17" s="104"/>
      <c r="G17" s="104"/>
      <c r="I17" s="64"/>
    </row>
    <row r="18" spans="1:9" ht="35.1" customHeight="1">
      <c r="A18" s="16"/>
      <c r="B18" s="17"/>
      <c r="C18" s="15"/>
      <c r="D18" s="15"/>
      <c r="E18" s="15"/>
      <c r="F18" s="15"/>
      <c r="G18" s="15"/>
      <c r="I18" s="64"/>
    </row>
    <row r="19" spans="1:9" ht="35.1" customHeight="1">
      <c r="A19" s="12">
        <v>23020100</v>
      </c>
      <c r="B19" s="13" t="s">
        <v>38</v>
      </c>
      <c r="C19" s="15"/>
      <c r="D19" s="15"/>
      <c r="E19" s="15"/>
      <c r="F19" s="15"/>
      <c r="G19" s="15"/>
      <c r="I19" s="64"/>
    </row>
    <row r="20" spans="1:9" ht="35.1" customHeight="1">
      <c r="A20" s="16">
        <v>23020101</v>
      </c>
      <c r="B20" s="17" t="s">
        <v>102</v>
      </c>
      <c r="C20" s="15"/>
      <c r="D20" s="15"/>
      <c r="E20" s="15"/>
      <c r="F20" s="15"/>
      <c r="G20" s="15"/>
      <c r="I20" s="64"/>
    </row>
    <row r="21" spans="1:9" ht="35.1" customHeight="1">
      <c r="A21" s="16">
        <v>23020118</v>
      </c>
      <c r="B21" s="17" t="s">
        <v>54</v>
      </c>
      <c r="C21" s="18"/>
      <c r="D21" s="15"/>
      <c r="E21" s="15"/>
      <c r="F21" s="15"/>
      <c r="G21" s="18"/>
      <c r="I21" s="64"/>
    </row>
    <row r="22" spans="1:9" ht="35.1" customHeight="1">
      <c r="A22" s="71">
        <v>23020135</v>
      </c>
      <c r="B22" s="72" t="s">
        <v>168</v>
      </c>
      <c r="C22" s="15"/>
      <c r="D22" s="70"/>
      <c r="E22" s="70"/>
      <c r="F22" s="70"/>
      <c r="G22" s="70"/>
      <c r="I22" s="64"/>
    </row>
    <row r="23" spans="1:9" ht="35.1" customHeight="1">
      <c r="A23" s="71">
        <v>23020136</v>
      </c>
      <c r="B23" s="72" t="s">
        <v>127</v>
      </c>
      <c r="C23" s="70"/>
      <c r="D23" s="70"/>
      <c r="E23" s="70"/>
      <c r="F23" s="70"/>
      <c r="G23" s="70"/>
      <c r="I23" s="64"/>
    </row>
    <row r="24" spans="1:9" ht="35.1" customHeight="1">
      <c r="A24" s="71">
        <v>23020151</v>
      </c>
      <c r="B24" s="72" t="s">
        <v>155</v>
      </c>
      <c r="C24" s="70"/>
      <c r="D24" s="70"/>
      <c r="E24" s="70"/>
      <c r="F24" s="70"/>
      <c r="G24" s="70"/>
      <c r="I24" s="64"/>
    </row>
    <row r="25" spans="1:9" ht="35.1" customHeight="1">
      <c r="A25" s="71">
        <v>23020152</v>
      </c>
      <c r="B25" s="72" t="s">
        <v>172</v>
      </c>
      <c r="C25" s="70"/>
      <c r="D25" s="70"/>
      <c r="E25" s="70"/>
      <c r="F25" s="70"/>
      <c r="G25" s="70"/>
      <c r="I25" s="64"/>
    </row>
    <row r="26" spans="1:9" ht="35.1" customHeight="1">
      <c r="A26" s="102"/>
      <c r="B26" s="103" t="s">
        <v>37</v>
      </c>
      <c r="C26" s="104"/>
      <c r="D26" s="104"/>
      <c r="E26" s="104"/>
      <c r="F26" s="104"/>
      <c r="G26" s="104"/>
      <c r="I26" s="64"/>
    </row>
    <row r="27" spans="1:9" ht="35.1" customHeight="1">
      <c r="A27" s="71"/>
      <c r="B27" s="69"/>
      <c r="C27" s="70"/>
      <c r="D27" s="70"/>
      <c r="E27" s="70"/>
      <c r="F27" s="70"/>
      <c r="G27" s="70"/>
      <c r="I27" s="64"/>
    </row>
    <row r="28" spans="1:9" ht="35.1" customHeight="1">
      <c r="A28" s="68">
        <v>23030100</v>
      </c>
      <c r="B28" s="69" t="s">
        <v>61</v>
      </c>
      <c r="C28" s="70"/>
      <c r="D28" s="70"/>
      <c r="E28" s="70"/>
      <c r="F28" s="70"/>
      <c r="G28" s="70"/>
      <c r="I28" s="64"/>
    </row>
    <row r="29" spans="1:9" ht="35.1" customHeight="1">
      <c r="A29" s="71">
        <v>23030118</v>
      </c>
      <c r="B29" s="72" t="s">
        <v>75</v>
      </c>
      <c r="C29" s="15"/>
      <c r="D29" s="70"/>
      <c r="E29" s="70"/>
      <c r="F29" s="70"/>
      <c r="G29" s="70"/>
      <c r="I29" s="64"/>
    </row>
    <row r="30" spans="1:9" ht="35.1" customHeight="1">
      <c r="A30" s="71">
        <v>23030124</v>
      </c>
      <c r="B30" s="72" t="s">
        <v>80</v>
      </c>
      <c r="C30" s="15"/>
      <c r="D30" s="70"/>
      <c r="E30" s="70"/>
      <c r="F30" s="70"/>
      <c r="G30" s="70"/>
      <c r="I30" s="64"/>
    </row>
    <row r="31" spans="1:9" ht="35.1" customHeight="1">
      <c r="A31" s="71">
        <v>23030125</v>
      </c>
      <c r="B31" s="72" t="s">
        <v>81</v>
      </c>
      <c r="C31" s="70">
        <v>10000000</v>
      </c>
      <c r="D31" s="15">
        <f>PRODUCT(C31,1.05)</f>
        <v>10500000</v>
      </c>
      <c r="E31" s="15">
        <f>PRODUCT(D31,1.05)</f>
        <v>11025000</v>
      </c>
      <c r="F31" s="70">
        <f>SUM(C31:E31)</f>
        <v>31525000</v>
      </c>
      <c r="G31" s="70"/>
      <c r="I31" s="64"/>
    </row>
    <row r="32" spans="1:9" ht="35.1" customHeight="1">
      <c r="A32" s="71">
        <v>23020155</v>
      </c>
      <c r="B32" s="72" t="s">
        <v>186</v>
      </c>
      <c r="C32" s="70">
        <v>10000000</v>
      </c>
      <c r="D32" s="15">
        <f>PRODUCT(C32,1.05)</f>
        <v>10500000</v>
      </c>
      <c r="E32" s="15">
        <f>PRODUCT(D32,1.05)</f>
        <v>11025000</v>
      </c>
      <c r="F32" s="70">
        <f>SUM(C32:E32)</f>
        <v>31525000</v>
      </c>
      <c r="G32" s="70"/>
      <c r="I32" s="64"/>
    </row>
    <row r="33" spans="1:9" ht="35.1" customHeight="1">
      <c r="A33" s="71">
        <v>23020156</v>
      </c>
      <c r="B33" s="72" t="s">
        <v>100</v>
      </c>
      <c r="C33" s="70"/>
      <c r="D33" s="70"/>
      <c r="E33" s="70"/>
      <c r="F33" s="70"/>
      <c r="G33" s="70"/>
      <c r="I33" s="64"/>
    </row>
    <row r="34" spans="1:9" ht="35.1" customHeight="1">
      <c r="A34" s="102"/>
      <c r="B34" s="103" t="s">
        <v>37</v>
      </c>
      <c r="C34" s="104">
        <f>SUM(C29:C33)</f>
        <v>20000000</v>
      </c>
      <c r="D34" s="104">
        <f>SUM(D31:D33)</f>
        <v>21000000</v>
      </c>
      <c r="E34" s="104">
        <f>SUM(E31:E33)</f>
        <v>22050000</v>
      </c>
      <c r="F34" s="104">
        <f>SUM(F31:F33)</f>
        <v>63050000</v>
      </c>
      <c r="G34" s="104"/>
      <c r="I34" s="64"/>
    </row>
    <row r="35" spans="1:9" ht="35.1" customHeight="1">
      <c r="A35" s="71"/>
      <c r="B35" s="69"/>
      <c r="C35" s="70"/>
      <c r="D35" s="70"/>
      <c r="E35" s="70"/>
      <c r="F35" s="70"/>
      <c r="G35" s="70"/>
      <c r="I35" s="64"/>
    </row>
    <row r="36" spans="1:9" ht="35.1" customHeight="1">
      <c r="A36" s="68">
        <v>23040100</v>
      </c>
      <c r="B36" s="69" t="s">
        <v>83</v>
      </c>
      <c r="C36" s="70"/>
      <c r="D36" s="70"/>
      <c r="E36" s="70"/>
      <c r="F36" s="70"/>
      <c r="G36" s="70"/>
      <c r="I36" s="64"/>
    </row>
    <row r="37" spans="1:9" ht="35.1" customHeight="1">
      <c r="A37" s="71">
        <v>23040101</v>
      </c>
      <c r="B37" s="72" t="s">
        <v>84</v>
      </c>
      <c r="C37" s="70"/>
      <c r="D37" s="70"/>
      <c r="E37" s="70"/>
      <c r="F37" s="70"/>
      <c r="G37" s="70"/>
      <c r="I37" s="64"/>
    </row>
    <row r="38" spans="1:9" ht="35.1" customHeight="1">
      <c r="A38" s="71">
        <v>23040109</v>
      </c>
      <c r="B38" s="72" t="s">
        <v>200</v>
      </c>
      <c r="C38" s="70"/>
      <c r="D38" s="70"/>
      <c r="E38" s="70"/>
      <c r="F38" s="70"/>
      <c r="G38" s="70"/>
      <c r="I38" s="64"/>
    </row>
    <row r="39" spans="1:9" ht="35.1" customHeight="1">
      <c r="A39" s="102"/>
      <c r="B39" s="103" t="s">
        <v>37</v>
      </c>
      <c r="C39" s="104"/>
      <c r="D39" s="104"/>
      <c r="E39" s="104"/>
      <c r="F39" s="104"/>
      <c r="G39" s="104"/>
      <c r="I39" s="64"/>
    </row>
    <row r="40" spans="1:9" ht="35.1" customHeight="1">
      <c r="A40" s="71"/>
      <c r="B40" s="69"/>
      <c r="C40" s="70"/>
      <c r="D40" s="70"/>
      <c r="E40" s="70"/>
      <c r="F40" s="70"/>
      <c r="G40" s="70"/>
      <c r="I40" s="64"/>
    </row>
    <row r="41" spans="1:9" ht="35.1" customHeight="1">
      <c r="A41" s="68">
        <v>23050100</v>
      </c>
      <c r="B41" s="69" t="s">
        <v>89</v>
      </c>
      <c r="C41" s="70"/>
      <c r="D41" s="70"/>
      <c r="E41" s="70"/>
      <c r="F41" s="70"/>
      <c r="G41" s="70"/>
      <c r="I41" s="64"/>
    </row>
    <row r="42" spans="1:9" ht="35.1" customHeight="1">
      <c r="A42" s="71">
        <v>23050101</v>
      </c>
      <c r="B42" s="72" t="s">
        <v>90</v>
      </c>
      <c r="C42" s="15"/>
      <c r="D42" s="70"/>
      <c r="E42" s="70"/>
      <c r="F42" s="70"/>
      <c r="G42" s="70"/>
      <c r="I42" s="64"/>
    </row>
    <row r="43" spans="1:9" ht="35.1" customHeight="1">
      <c r="A43" s="71">
        <v>23050136</v>
      </c>
      <c r="B43" s="72" t="s">
        <v>193</v>
      </c>
      <c r="C43" s="15"/>
      <c r="D43" s="70"/>
      <c r="E43" s="70"/>
      <c r="F43" s="70"/>
      <c r="G43" s="70"/>
      <c r="I43" s="64"/>
    </row>
    <row r="44" spans="1:9" ht="35.1" customHeight="1">
      <c r="A44" s="71">
        <v>23050137</v>
      </c>
      <c r="B44" s="72" t="s">
        <v>109</v>
      </c>
      <c r="C44" s="15"/>
      <c r="D44" s="70"/>
      <c r="E44" s="70"/>
      <c r="F44" s="70"/>
      <c r="G44" s="70"/>
      <c r="I44" s="64"/>
    </row>
    <row r="45" spans="1:9" ht="35.1" customHeight="1">
      <c r="A45" s="71">
        <v>23050138</v>
      </c>
      <c r="B45" s="72" t="s">
        <v>111</v>
      </c>
      <c r="C45" s="15"/>
      <c r="D45" s="70"/>
      <c r="E45" s="70"/>
      <c r="F45" s="70"/>
      <c r="G45" s="70"/>
      <c r="I45" s="64"/>
    </row>
    <row r="46" spans="1:9" ht="35.1" customHeight="1">
      <c r="A46" s="71">
        <v>23050139</v>
      </c>
      <c r="B46" s="72" t="s">
        <v>131</v>
      </c>
      <c r="C46" s="70"/>
      <c r="D46" s="70"/>
      <c r="E46" s="70"/>
      <c r="F46" s="70"/>
      <c r="G46" s="70"/>
      <c r="I46" s="64"/>
    </row>
    <row r="47" spans="1:9" ht="35.1" customHeight="1">
      <c r="A47" s="102"/>
      <c r="B47" s="103" t="s">
        <v>37</v>
      </c>
      <c r="C47" s="104"/>
      <c r="D47" s="104"/>
      <c r="E47" s="104"/>
      <c r="F47" s="104"/>
      <c r="G47" s="104"/>
      <c r="I47" s="64"/>
    </row>
    <row r="48" spans="1:9" ht="35.1" customHeight="1">
      <c r="A48" s="71"/>
      <c r="B48" s="69"/>
      <c r="C48" s="70"/>
      <c r="D48" s="70"/>
      <c r="E48" s="70"/>
      <c r="F48" s="70"/>
      <c r="G48" s="70"/>
      <c r="I48" s="64"/>
    </row>
    <row r="49" spans="1:9" ht="35.1" customHeight="1">
      <c r="A49" s="102"/>
      <c r="B49" s="103" t="s">
        <v>95</v>
      </c>
      <c r="C49" s="104">
        <f>SUM(C47,C39,C34,C26,C17)</f>
        <v>90000000</v>
      </c>
      <c r="D49" s="104">
        <f>SUM(D47,D39,D34,D26,D17)</f>
        <v>94500000</v>
      </c>
      <c r="E49" s="104">
        <f>SUM(E47,E39,E34,E26,E17)</f>
        <v>99225000</v>
      </c>
      <c r="F49" s="104">
        <f>SUM(F47,F39,F34,F26,F17)</f>
        <v>63050000</v>
      </c>
      <c r="G49" s="104" t="s">
        <v>325</v>
      </c>
      <c r="I49" s="64"/>
    </row>
    <row r="50" spans="1:9" ht="35.1" customHeight="1" thickBot="1">
      <c r="A50" s="76"/>
      <c r="B50" s="77"/>
      <c r="C50" s="78"/>
      <c r="D50" s="78"/>
      <c r="E50" s="78"/>
      <c r="F50" s="78"/>
      <c r="G50" s="78"/>
    </row>
    <row r="51" spans="1:9">
      <c r="A51" s="79"/>
      <c r="B51" s="11"/>
      <c r="C51" s="80"/>
      <c r="D51" s="80"/>
      <c r="E51" s="80"/>
      <c r="F51" s="80"/>
      <c r="G51" s="80"/>
    </row>
    <row r="52" spans="1:9">
      <c r="A52" s="79"/>
      <c r="B52" s="11"/>
      <c r="C52" s="11"/>
      <c r="D52" s="11"/>
      <c r="E52" s="11"/>
      <c r="F52" s="11"/>
      <c r="G52" s="11"/>
    </row>
    <row r="53" spans="1:9">
      <c r="A53" s="79"/>
      <c r="B53" s="11"/>
      <c r="C53" s="11"/>
      <c r="D53" s="11"/>
      <c r="E53" s="11"/>
      <c r="F53" s="11"/>
      <c r="G53" s="11"/>
    </row>
    <row r="63" spans="1:9">
      <c r="A63" s="1"/>
    </row>
    <row r="64" spans="1:9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12" orientation="landscape" useFirstPageNumber="1" verticalDpi="300" r:id="rId1"/>
  <headerFooter>
    <oddFooter>&amp;C&amp;"Arial Black,Regular"&amp;18&amp;P</oddFooter>
  </headerFooter>
  <rowBreaks count="1" manualBreakCount="1">
    <brk id="26" max="8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:I91"/>
  <sheetViews>
    <sheetView view="pageBreakPreview" zoomScale="60" workbookViewId="0">
      <selection activeCell="C22" sqref="C22:C27"/>
    </sheetView>
  </sheetViews>
  <sheetFormatPr defaultColWidth="9.140625" defaultRowHeight="16.5"/>
  <cols>
    <col min="1" max="1" width="14.28515625" style="6" customWidth="1"/>
    <col min="2" max="2" width="82.140625" style="1" customWidth="1"/>
    <col min="3" max="3" width="22.85546875" style="1" customWidth="1"/>
    <col min="4" max="4" width="20.28515625" style="1" customWidth="1"/>
    <col min="5" max="5" width="20" style="1" customWidth="1"/>
    <col min="6" max="6" width="21.7109375" style="1" customWidth="1"/>
    <col min="7" max="7" width="21.2851562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9" t="s">
        <v>328</v>
      </c>
      <c r="B3" s="179"/>
      <c r="C3" s="179"/>
      <c r="D3" s="179"/>
      <c r="E3" s="179"/>
      <c r="F3" s="179"/>
      <c r="G3" s="179"/>
    </row>
    <row r="4" spans="1:9" ht="22.5" customHeight="1">
      <c r="A4" s="180" t="s">
        <v>99</v>
      </c>
      <c r="B4" s="180"/>
      <c r="C4" s="180"/>
      <c r="D4" s="180"/>
      <c r="E4" s="180"/>
      <c r="F4" s="180"/>
      <c r="G4" s="180"/>
    </row>
    <row r="5" spans="1:9" ht="57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5.1" customHeight="1">
      <c r="A9" s="16">
        <v>23010104</v>
      </c>
      <c r="B9" s="17" t="s">
        <v>108</v>
      </c>
      <c r="C9" s="15"/>
      <c r="D9" s="15"/>
      <c r="E9" s="15"/>
      <c r="F9" s="15"/>
      <c r="G9" s="15"/>
      <c r="I9" s="64"/>
    </row>
    <row r="10" spans="1:9" ht="35.1" customHeight="1">
      <c r="A10" s="16">
        <v>23010118</v>
      </c>
      <c r="B10" s="17" t="s">
        <v>24</v>
      </c>
      <c r="C10" s="15"/>
      <c r="D10" s="15"/>
      <c r="E10" s="15"/>
      <c r="F10" s="15"/>
      <c r="G10" s="15"/>
      <c r="I10" s="64"/>
    </row>
    <row r="11" spans="1:9" ht="35.1" customHeight="1">
      <c r="A11" s="16">
        <v>23010119</v>
      </c>
      <c r="B11" s="17" t="s">
        <v>25</v>
      </c>
      <c r="C11" s="15"/>
      <c r="D11" s="15"/>
      <c r="E11" s="15"/>
      <c r="F11" s="15"/>
      <c r="G11" s="15"/>
      <c r="I11" s="64"/>
    </row>
    <row r="12" spans="1:9" ht="35.1" customHeight="1">
      <c r="A12" s="16">
        <v>23010129</v>
      </c>
      <c r="B12" s="17" t="s">
        <v>35</v>
      </c>
      <c r="C12" s="15">
        <v>50000000</v>
      </c>
      <c r="D12" s="15">
        <f>PRODUCT(C12,1.05)</f>
        <v>52500000</v>
      </c>
      <c r="E12" s="15">
        <f>PRODUCT(D12,1.05)</f>
        <v>55125000</v>
      </c>
      <c r="F12" s="15">
        <f>SUM(C12:E12)</f>
        <v>157625000</v>
      </c>
      <c r="G12" s="15"/>
      <c r="I12" s="64"/>
    </row>
    <row r="13" spans="1:9" s="11" customFormat="1" ht="35.1" customHeight="1">
      <c r="A13" s="71">
        <v>23010146</v>
      </c>
      <c r="B13" s="72" t="s">
        <v>163</v>
      </c>
      <c r="C13" s="15"/>
      <c r="D13" s="15"/>
      <c r="E13" s="15"/>
      <c r="F13" s="15"/>
      <c r="G13" s="70"/>
      <c r="I13" s="64"/>
    </row>
    <row r="14" spans="1:9" s="11" customFormat="1" ht="35.1" customHeight="1">
      <c r="A14" s="71">
        <v>23010147</v>
      </c>
      <c r="B14" s="72" t="s">
        <v>110</v>
      </c>
      <c r="C14" s="15"/>
      <c r="D14" s="15"/>
      <c r="E14" s="15"/>
      <c r="F14" s="15"/>
      <c r="G14" s="70"/>
      <c r="I14" s="64"/>
    </row>
    <row r="15" spans="1:9" s="11" customFormat="1" ht="35.1" customHeight="1">
      <c r="A15" s="71">
        <v>23010148</v>
      </c>
      <c r="B15" s="72" t="s">
        <v>120</v>
      </c>
      <c r="C15" s="70"/>
      <c r="D15" s="70"/>
      <c r="E15" s="70"/>
      <c r="F15" s="70"/>
      <c r="G15" s="70"/>
      <c r="I15" s="64"/>
    </row>
    <row r="16" spans="1:9" s="11" customFormat="1" ht="35.1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I16" s="64"/>
    </row>
    <row r="17" spans="1:9" ht="35.1" customHeight="1">
      <c r="A17" s="102"/>
      <c r="B17" s="103" t="s">
        <v>37</v>
      </c>
      <c r="C17" s="104">
        <f>SUM(C8:C16)</f>
        <v>50000000</v>
      </c>
      <c r="D17" s="104">
        <f>SUM(D12:D16)</f>
        <v>52500000</v>
      </c>
      <c r="E17" s="104">
        <f>SUM(E12:E16)</f>
        <v>55125000</v>
      </c>
      <c r="F17" s="104">
        <f>SUM(F12:F16)</f>
        <v>157625000</v>
      </c>
      <c r="G17" s="104"/>
      <c r="I17" s="64"/>
    </row>
    <row r="18" spans="1:9" ht="35.1" customHeight="1">
      <c r="A18" s="16"/>
      <c r="B18" s="17"/>
      <c r="C18" s="15"/>
      <c r="D18" s="15"/>
      <c r="E18" s="15"/>
      <c r="F18" s="15"/>
      <c r="G18" s="15"/>
      <c r="I18" s="64"/>
    </row>
    <row r="19" spans="1:9" ht="35.1" customHeight="1">
      <c r="A19" s="12">
        <v>23020100</v>
      </c>
      <c r="B19" s="13" t="s">
        <v>38</v>
      </c>
      <c r="C19" s="15"/>
      <c r="D19" s="15"/>
      <c r="E19" s="15"/>
      <c r="F19" s="15"/>
      <c r="G19" s="15"/>
      <c r="I19" s="64"/>
    </row>
    <row r="20" spans="1:9" ht="35.1" customHeight="1">
      <c r="A20" s="16">
        <v>23020101</v>
      </c>
      <c r="B20" s="17" t="s">
        <v>102</v>
      </c>
      <c r="C20" s="15">
        <v>15000000</v>
      </c>
      <c r="D20" s="15">
        <f>PRODUCT(C20,1.05)</f>
        <v>15750000</v>
      </c>
      <c r="E20" s="15">
        <f>PRODUCT(D20,1.05)</f>
        <v>16537500</v>
      </c>
      <c r="F20" s="15">
        <f>SUM(C20:E20)</f>
        <v>47287500</v>
      </c>
      <c r="G20" s="15"/>
      <c r="I20" s="64"/>
    </row>
    <row r="21" spans="1:9" ht="35.1" customHeight="1">
      <c r="A21" s="16">
        <v>23020118</v>
      </c>
      <c r="B21" s="17" t="s">
        <v>54</v>
      </c>
      <c r="C21" s="18"/>
      <c r="D21" s="15"/>
      <c r="E21" s="15"/>
      <c r="F21" s="15"/>
      <c r="G21" s="18"/>
      <c r="I21" s="64"/>
    </row>
    <row r="22" spans="1:9" ht="35.1" customHeight="1">
      <c r="A22" s="71">
        <v>23020136</v>
      </c>
      <c r="B22" s="72" t="s">
        <v>127</v>
      </c>
      <c r="C22" s="70"/>
      <c r="D22" s="70"/>
      <c r="E22" s="70"/>
      <c r="F22" s="70"/>
      <c r="G22" s="70"/>
      <c r="I22" s="64"/>
    </row>
    <row r="23" spans="1:9" ht="35.1" customHeight="1">
      <c r="A23" s="71">
        <v>23020151</v>
      </c>
      <c r="B23" s="72" t="s">
        <v>155</v>
      </c>
      <c r="C23" s="70"/>
      <c r="D23" s="70"/>
      <c r="E23" s="70"/>
      <c r="F23" s="70"/>
      <c r="G23" s="70"/>
      <c r="I23" s="64"/>
    </row>
    <row r="24" spans="1:9" ht="35.1" customHeight="1">
      <c r="A24" s="71">
        <v>23020152</v>
      </c>
      <c r="B24" s="72" t="s">
        <v>172</v>
      </c>
      <c r="C24" s="70"/>
      <c r="D24" s="70"/>
      <c r="E24" s="70"/>
      <c r="F24" s="70"/>
      <c r="G24" s="70"/>
      <c r="I24" s="64"/>
    </row>
    <row r="25" spans="1:9" ht="35.1" customHeight="1">
      <c r="A25" s="102"/>
      <c r="B25" s="103" t="s">
        <v>37</v>
      </c>
      <c r="C25" s="104">
        <f>SUM(C20:C24)</f>
        <v>15000000</v>
      </c>
      <c r="D25" s="104">
        <f>SUM(D20:D24)</f>
        <v>15750000</v>
      </c>
      <c r="E25" s="104">
        <f>SUM(E20:E24)</f>
        <v>16537500</v>
      </c>
      <c r="F25" s="104">
        <f>SUM(F20:F24)</f>
        <v>47287500</v>
      </c>
      <c r="G25" s="104"/>
      <c r="I25" s="64"/>
    </row>
    <row r="26" spans="1:9" ht="35.1" customHeight="1">
      <c r="A26" s="71"/>
      <c r="B26" s="69"/>
      <c r="C26" s="70"/>
      <c r="D26" s="70"/>
      <c r="E26" s="70"/>
      <c r="F26" s="70"/>
      <c r="G26" s="70"/>
      <c r="I26" s="64"/>
    </row>
    <row r="27" spans="1:9" ht="35.1" customHeight="1">
      <c r="A27" s="68">
        <v>23030100</v>
      </c>
      <c r="B27" s="69" t="s">
        <v>61</v>
      </c>
      <c r="C27" s="70"/>
      <c r="D27" s="70"/>
      <c r="E27" s="70"/>
      <c r="F27" s="70"/>
      <c r="G27" s="70"/>
      <c r="I27" s="64"/>
    </row>
    <row r="28" spans="1:9" ht="35.1" customHeight="1">
      <c r="A28" s="71">
        <v>23030118</v>
      </c>
      <c r="B28" s="72" t="s">
        <v>75</v>
      </c>
      <c r="C28" s="15"/>
      <c r="D28" s="70"/>
      <c r="E28" s="70"/>
      <c r="F28" s="70"/>
      <c r="G28" s="70"/>
      <c r="I28" s="64"/>
    </row>
    <row r="29" spans="1:9" ht="35.1" customHeight="1">
      <c r="A29" s="71">
        <v>23030124</v>
      </c>
      <c r="B29" s="72" t="s">
        <v>80</v>
      </c>
      <c r="C29" s="15"/>
      <c r="D29" s="70"/>
      <c r="E29" s="70"/>
      <c r="F29" s="70"/>
      <c r="G29" s="70"/>
      <c r="I29" s="64"/>
    </row>
    <row r="30" spans="1:9" ht="35.1" customHeight="1">
      <c r="A30" s="71">
        <v>23030125</v>
      </c>
      <c r="B30" s="72" t="s">
        <v>81</v>
      </c>
      <c r="C30" s="70">
        <v>5000000</v>
      </c>
      <c r="D30" s="15">
        <f>PRODUCT(C30,1.05)</f>
        <v>5250000</v>
      </c>
      <c r="E30" s="15">
        <f>PRODUCT(D30,1.05)</f>
        <v>5512500</v>
      </c>
      <c r="F30" s="70">
        <f>SUM(C30:E30)</f>
        <v>15762500</v>
      </c>
      <c r="G30" s="70"/>
      <c r="I30" s="64"/>
    </row>
    <row r="31" spans="1:9" ht="35.1" customHeight="1">
      <c r="A31" s="71">
        <v>23020155</v>
      </c>
      <c r="B31" s="72" t="s">
        <v>186</v>
      </c>
      <c r="C31" s="70"/>
      <c r="D31" s="70"/>
      <c r="E31" s="70"/>
      <c r="F31" s="70"/>
      <c r="G31" s="70"/>
      <c r="I31" s="64"/>
    </row>
    <row r="32" spans="1:9" ht="35.1" customHeight="1">
      <c r="A32" s="71">
        <v>23020156</v>
      </c>
      <c r="B32" s="72" t="s">
        <v>100</v>
      </c>
      <c r="C32" s="70"/>
      <c r="D32" s="70"/>
      <c r="E32" s="70"/>
      <c r="F32" s="70"/>
      <c r="G32" s="70"/>
      <c r="I32" s="64"/>
    </row>
    <row r="33" spans="1:9" ht="35.1" customHeight="1">
      <c r="A33" s="102"/>
      <c r="B33" s="103" t="s">
        <v>37</v>
      </c>
      <c r="C33" s="104">
        <f>SUM(C28:C32)</f>
        <v>5000000</v>
      </c>
      <c r="D33" s="104">
        <f>SUM(D30:D32)</f>
        <v>5250000</v>
      </c>
      <c r="E33" s="104">
        <f>SUM(E30:E32)</f>
        <v>5512500</v>
      </c>
      <c r="F33" s="104">
        <f>SUM(F30:F32)</f>
        <v>15762500</v>
      </c>
      <c r="G33" s="104"/>
      <c r="I33" s="64"/>
    </row>
    <row r="34" spans="1:9" ht="35.1" customHeight="1">
      <c r="A34" s="71"/>
      <c r="B34" s="69"/>
      <c r="C34" s="70"/>
      <c r="D34" s="70"/>
      <c r="E34" s="70"/>
      <c r="F34" s="70"/>
      <c r="G34" s="70"/>
      <c r="I34" s="64"/>
    </row>
    <row r="35" spans="1:9" ht="35.1" customHeight="1">
      <c r="A35" s="68">
        <v>23040100</v>
      </c>
      <c r="B35" s="69" t="s">
        <v>83</v>
      </c>
      <c r="C35" s="70"/>
      <c r="D35" s="70"/>
      <c r="E35" s="70"/>
      <c r="F35" s="70"/>
      <c r="G35" s="70"/>
      <c r="I35" s="64"/>
    </row>
    <row r="36" spans="1:9" ht="35.1" customHeight="1">
      <c r="A36" s="71">
        <v>23040101</v>
      </c>
      <c r="B36" s="72" t="s">
        <v>84</v>
      </c>
      <c r="C36" s="70"/>
      <c r="D36" s="70"/>
      <c r="E36" s="70"/>
      <c r="F36" s="70"/>
      <c r="G36" s="70"/>
      <c r="I36" s="64"/>
    </row>
    <row r="37" spans="1:9" ht="35.1" customHeight="1">
      <c r="A37" s="71">
        <v>23040109</v>
      </c>
      <c r="B37" s="72" t="s">
        <v>200</v>
      </c>
      <c r="C37" s="70"/>
      <c r="D37" s="70"/>
      <c r="E37" s="70"/>
      <c r="F37" s="70"/>
      <c r="G37" s="70"/>
      <c r="I37" s="64"/>
    </row>
    <row r="38" spans="1:9" ht="35.1" customHeight="1">
      <c r="A38" s="102"/>
      <c r="B38" s="103" t="s">
        <v>37</v>
      </c>
      <c r="C38" s="104"/>
      <c r="D38" s="104"/>
      <c r="E38" s="104"/>
      <c r="F38" s="104"/>
      <c r="G38" s="104"/>
      <c r="I38" s="64"/>
    </row>
    <row r="39" spans="1:9" ht="35.1" customHeight="1">
      <c r="A39" s="71"/>
      <c r="B39" s="69"/>
      <c r="C39" s="70"/>
      <c r="D39" s="70"/>
      <c r="E39" s="70"/>
      <c r="F39" s="70"/>
      <c r="G39" s="70"/>
      <c r="I39" s="64"/>
    </row>
    <row r="40" spans="1:9" ht="35.1" customHeight="1">
      <c r="A40" s="68">
        <v>23050100</v>
      </c>
      <c r="B40" s="69" t="s">
        <v>89</v>
      </c>
      <c r="C40" s="70"/>
      <c r="D40" s="70"/>
      <c r="E40" s="70"/>
      <c r="F40" s="70"/>
      <c r="G40" s="70"/>
      <c r="I40" s="64"/>
    </row>
    <row r="41" spans="1:9" ht="35.1" customHeight="1">
      <c r="A41" s="71">
        <v>23050101</v>
      </c>
      <c r="B41" s="72" t="s">
        <v>90</v>
      </c>
      <c r="C41" s="15"/>
      <c r="D41" s="70"/>
      <c r="E41" s="70"/>
      <c r="F41" s="70"/>
      <c r="G41" s="70"/>
      <c r="I41" s="64"/>
    </row>
    <row r="42" spans="1:9" ht="35.1" customHeight="1">
      <c r="A42" s="71">
        <v>23050136</v>
      </c>
      <c r="B42" s="72" t="s">
        <v>193</v>
      </c>
      <c r="C42" s="15"/>
      <c r="D42" s="70"/>
      <c r="E42" s="70"/>
      <c r="F42" s="70"/>
      <c r="G42" s="70"/>
      <c r="I42" s="64"/>
    </row>
    <row r="43" spans="1:9" ht="35.1" customHeight="1">
      <c r="A43" s="71">
        <v>23050137</v>
      </c>
      <c r="B43" s="72" t="s">
        <v>109</v>
      </c>
      <c r="C43" s="15"/>
      <c r="D43" s="70"/>
      <c r="E43" s="70"/>
      <c r="F43" s="70"/>
      <c r="G43" s="70"/>
      <c r="I43" s="64"/>
    </row>
    <row r="44" spans="1:9" ht="35.1" customHeight="1">
      <c r="A44" s="71">
        <v>23050138</v>
      </c>
      <c r="B44" s="72" t="s">
        <v>111</v>
      </c>
      <c r="C44" s="15"/>
      <c r="D44" s="70"/>
      <c r="E44" s="70"/>
      <c r="F44" s="70"/>
      <c r="G44" s="70"/>
      <c r="I44" s="64"/>
    </row>
    <row r="45" spans="1:9" ht="35.1" customHeight="1">
      <c r="A45" s="71">
        <v>23050139</v>
      </c>
      <c r="B45" s="72" t="s">
        <v>131</v>
      </c>
      <c r="C45" s="70"/>
      <c r="D45" s="70"/>
      <c r="E45" s="70"/>
      <c r="F45" s="70"/>
      <c r="G45" s="70"/>
      <c r="I45" s="64"/>
    </row>
    <row r="46" spans="1:9" ht="35.1" customHeight="1">
      <c r="A46" s="102"/>
      <c r="B46" s="103" t="s">
        <v>37</v>
      </c>
      <c r="C46" s="104"/>
      <c r="D46" s="104"/>
      <c r="E46" s="104"/>
      <c r="F46" s="104"/>
      <c r="G46" s="104"/>
      <c r="I46" s="64"/>
    </row>
    <row r="47" spans="1:9" ht="35.1" customHeight="1">
      <c r="A47" s="71"/>
      <c r="B47" s="69"/>
      <c r="C47" s="70"/>
      <c r="D47" s="70"/>
      <c r="E47" s="70"/>
      <c r="F47" s="70"/>
      <c r="G47" s="70"/>
      <c r="I47" s="64"/>
    </row>
    <row r="48" spans="1:9" ht="35.1" customHeight="1">
      <c r="A48" s="102"/>
      <c r="B48" s="103" t="s">
        <v>95</v>
      </c>
      <c r="C48" s="104">
        <f>SUM(C46,C38,C33,C25,C17)</f>
        <v>70000000</v>
      </c>
      <c r="D48" s="104">
        <f>SUM(D46,D38,D33,D25,D17)</f>
        <v>73500000</v>
      </c>
      <c r="E48" s="104">
        <f>SUM(E46,E38,E33,E25,E17)</f>
        <v>77175000</v>
      </c>
      <c r="F48" s="104">
        <f>SUM(F46,F38,F33,F25,F17)</f>
        <v>220675000</v>
      </c>
      <c r="G48" s="104"/>
      <c r="I48" s="64"/>
    </row>
    <row r="49" spans="1:7" ht="35.1" customHeight="1" thickBot="1">
      <c r="A49" s="76"/>
      <c r="B49" s="77"/>
      <c r="C49" s="78"/>
      <c r="D49" s="78"/>
      <c r="E49" s="78"/>
      <c r="F49" s="78"/>
      <c r="G49" s="78"/>
    </row>
    <row r="50" spans="1:7">
      <c r="A50" s="79"/>
      <c r="B50" s="11"/>
      <c r="C50" s="80"/>
      <c r="D50" s="80"/>
      <c r="E50" s="80"/>
      <c r="F50" s="80"/>
      <c r="G50" s="80"/>
    </row>
    <row r="51" spans="1:7">
      <c r="A51" s="79"/>
      <c r="B51" s="11"/>
      <c r="C51" s="11"/>
      <c r="D51" s="11"/>
      <c r="E51" s="11"/>
      <c r="F51" s="11"/>
      <c r="G51" s="11"/>
    </row>
    <row r="52" spans="1:7">
      <c r="A52" s="79"/>
      <c r="B52" s="11"/>
      <c r="C52" s="11"/>
      <c r="D52" s="11"/>
      <c r="E52" s="11"/>
      <c r="F52" s="11"/>
      <c r="G52" s="11"/>
    </row>
    <row r="62" spans="1:7">
      <c r="A62" s="1"/>
    </row>
    <row r="63" spans="1:7">
      <c r="A63" s="1"/>
    </row>
    <row r="64" spans="1:7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14" orientation="landscape" useFirstPageNumber="1" verticalDpi="300" r:id="rId1"/>
  <headerFooter>
    <oddFooter>&amp;C&amp;"Arial Black,Regular"&amp;18&amp;P</oddFooter>
  </headerFooter>
  <rowBreaks count="1" manualBreakCount="1">
    <brk id="25" max="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:I96"/>
  <sheetViews>
    <sheetView view="pageBreakPreview" zoomScale="60" workbookViewId="0">
      <selection activeCell="B50" sqref="B50"/>
    </sheetView>
  </sheetViews>
  <sheetFormatPr defaultColWidth="9.140625" defaultRowHeight="16.5"/>
  <cols>
    <col min="1" max="1" width="14.28515625" style="6" customWidth="1"/>
    <col min="2" max="2" width="82.140625" style="1" customWidth="1"/>
    <col min="3" max="3" width="22.85546875" style="1" customWidth="1"/>
    <col min="4" max="4" width="20.28515625" style="1" customWidth="1"/>
    <col min="5" max="5" width="20" style="1" customWidth="1"/>
    <col min="6" max="6" width="21.7109375" style="1" customWidth="1"/>
    <col min="7" max="7" width="21.2851562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9" t="s">
        <v>285</v>
      </c>
      <c r="B3" s="179"/>
      <c r="C3" s="179"/>
      <c r="D3" s="179"/>
      <c r="E3" s="179"/>
      <c r="F3" s="179"/>
      <c r="G3" s="179"/>
    </row>
    <row r="4" spans="1:9" ht="22.5" customHeight="1">
      <c r="A4" s="180" t="s">
        <v>99</v>
      </c>
      <c r="B4" s="180"/>
      <c r="C4" s="180"/>
      <c r="D4" s="180"/>
      <c r="E4" s="180"/>
      <c r="F4" s="180"/>
      <c r="G4" s="180"/>
    </row>
    <row r="5" spans="1:9" ht="54.7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5.1" customHeight="1">
      <c r="A9" s="16">
        <v>23010104</v>
      </c>
      <c r="B9" s="17" t="s">
        <v>108</v>
      </c>
      <c r="C9" s="15"/>
      <c r="D9" s="15"/>
      <c r="E9" s="15"/>
      <c r="F9" s="15"/>
      <c r="G9" s="15"/>
      <c r="I9" s="64"/>
    </row>
    <row r="10" spans="1:9" ht="35.1" customHeight="1">
      <c r="A10" s="16">
        <v>23010106</v>
      </c>
      <c r="B10" s="17" t="s">
        <v>371</v>
      </c>
      <c r="C10" s="15"/>
      <c r="D10" s="15"/>
      <c r="E10" s="15"/>
      <c r="F10" s="15"/>
      <c r="G10" s="15"/>
      <c r="I10" s="64"/>
    </row>
    <row r="11" spans="1:9" ht="35.1" customHeight="1">
      <c r="A11" s="16">
        <v>23010107</v>
      </c>
      <c r="B11" s="17" t="s">
        <v>13</v>
      </c>
      <c r="C11" s="15"/>
      <c r="D11" s="15"/>
      <c r="E11" s="15"/>
      <c r="F11" s="15"/>
      <c r="G11" s="15"/>
      <c r="I11" s="64"/>
    </row>
    <row r="12" spans="1:9" ht="35.1" customHeight="1">
      <c r="A12" s="16">
        <v>23010118</v>
      </c>
      <c r="B12" s="17" t="s">
        <v>24</v>
      </c>
      <c r="C12" s="15"/>
      <c r="D12" s="15"/>
      <c r="E12" s="15"/>
      <c r="F12" s="15"/>
      <c r="G12" s="15"/>
      <c r="I12" s="64"/>
    </row>
    <row r="13" spans="1:9" ht="35.1" customHeight="1">
      <c r="A13" s="16">
        <v>23010119</v>
      </c>
      <c r="B13" s="17" t="s">
        <v>25</v>
      </c>
      <c r="C13" s="15"/>
      <c r="D13" s="15"/>
      <c r="E13" s="15"/>
      <c r="F13" s="15"/>
      <c r="G13" s="15"/>
      <c r="I13" s="64"/>
    </row>
    <row r="14" spans="1:9" ht="35.1" customHeight="1">
      <c r="A14" s="16">
        <v>23010129</v>
      </c>
      <c r="B14" s="17" t="s">
        <v>35</v>
      </c>
      <c r="C14" s="15"/>
      <c r="D14" s="15"/>
      <c r="E14" s="15"/>
      <c r="F14" s="15"/>
      <c r="G14" s="15"/>
      <c r="I14" s="64"/>
    </row>
    <row r="15" spans="1:9" s="11" customFormat="1" ht="35.1" customHeight="1">
      <c r="A15" s="71">
        <v>23010146</v>
      </c>
      <c r="B15" s="72" t="s">
        <v>163</v>
      </c>
      <c r="C15" s="15"/>
      <c r="D15" s="15"/>
      <c r="E15" s="15"/>
      <c r="F15" s="15"/>
      <c r="G15" s="70"/>
      <c r="I15" s="64"/>
    </row>
    <row r="16" spans="1:9" s="11" customFormat="1" ht="35.1" customHeight="1">
      <c r="A16" s="71">
        <v>23010147</v>
      </c>
      <c r="B16" s="72" t="s">
        <v>110</v>
      </c>
      <c r="C16" s="15"/>
      <c r="D16" s="15"/>
      <c r="E16" s="15"/>
      <c r="F16" s="15"/>
      <c r="G16" s="70"/>
      <c r="I16" s="64"/>
    </row>
    <row r="17" spans="1:9" s="11" customFormat="1" ht="35.1" customHeight="1">
      <c r="A17" s="71">
        <v>23010148</v>
      </c>
      <c r="B17" s="72" t="s">
        <v>120</v>
      </c>
      <c r="C17" s="70"/>
      <c r="D17" s="70"/>
      <c r="E17" s="70"/>
      <c r="F17" s="70"/>
      <c r="G17" s="70"/>
      <c r="I17" s="64"/>
    </row>
    <row r="18" spans="1:9" s="11" customFormat="1" ht="35.1" customHeight="1">
      <c r="A18" s="71">
        <v>23010156</v>
      </c>
      <c r="B18" s="72" t="s">
        <v>156</v>
      </c>
      <c r="C18" s="70"/>
      <c r="D18" s="70"/>
      <c r="E18" s="70"/>
      <c r="F18" s="70"/>
      <c r="G18" s="70"/>
      <c r="I18" s="64"/>
    </row>
    <row r="19" spans="1:9" ht="35.1" customHeight="1">
      <c r="A19" s="102"/>
      <c r="B19" s="103" t="s">
        <v>37</v>
      </c>
      <c r="C19" s="104"/>
      <c r="D19" s="104">
        <f t="shared" ref="D19:F19" si="0">SUM(D7:D18)</f>
        <v>0</v>
      </c>
      <c r="E19" s="104">
        <f t="shared" si="0"/>
        <v>0</v>
      </c>
      <c r="F19" s="104">
        <f t="shared" si="0"/>
        <v>0</v>
      </c>
      <c r="G19" s="104"/>
      <c r="I19" s="64"/>
    </row>
    <row r="20" spans="1:9" ht="35.1" customHeight="1">
      <c r="A20" s="16"/>
      <c r="B20" s="17"/>
      <c r="C20" s="15"/>
      <c r="D20" s="15"/>
      <c r="E20" s="15"/>
      <c r="F20" s="15"/>
      <c r="G20" s="15"/>
      <c r="I20" s="64"/>
    </row>
    <row r="21" spans="1:9" ht="35.1" customHeight="1">
      <c r="A21" s="12">
        <v>23020100</v>
      </c>
      <c r="B21" s="13" t="s">
        <v>38</v>
      </c>
      <c r="C21" s="15"/>
      <c r="D21" s="15"/>
      <c r="E21" s="15"/>
      <c r="F21" s="15"/>
      <c r="G21" s="15"/>
      <c r="I21" s="64"/>
    </row>
    <row r="22" spans="1:9" ht="35.1" customHeight="1">
      <c r="A22" s="16">
        <v>23020101</v>
      </c>
      <c r="B22" s="17" t="s">
        <v>102</v>
      </c>
      <c r="C22" s="15"/>
      <c r="D22" s="15"/>
      <c r="E22" s="15"/>
      <c r="F22" s="15"/>
      <c r="G22" s="15"/>
      <c r="I22" s="64"/>
    </row>
    <row r="23" spans="1:9" ht="35.1" customHeight="1">
      <c r="A23" s="71">
        <v>23020103</v>
      </c>
      <c r="B23" s="72" t="s">
        <v>41</v>
      </c>
      <c r="C23" s="70">
        <v>5000000</v>
      </c>
      <c r="D23" s="70">
        <f>PRODUCT(C23,1.05)</f>
        <v>5250000</v>
      </c>
      <c r="E23" s="70">
        <f>PRODUCT(D23,1.05)</f>
        <v>5512500</v>
      </c>
      <c r="F23" s="70">
        <f>SUM(C23:E23)</f>
        <v>15762500</v>
      </c>
      <c r="G23" s="70">
        <v>10800000</v>
      </c>
      <c r="I23" s="64">
        <f>PRODUCT(G23,1.03)</f>
        <v>11124000</v>
      </c>
    </row>
    <row r="24" spans="1:9" ht="35.1" customHeight="1">
      <c r="A24" s="71">
        <v>23020114</v>
      </c>
      <c r="B24" s="72" t="s">
        <v>50</v>
      </c>
      <c r="C24" s="70">
        <v>5000000</v>
      </c>
      <c r="D24" s="70">
        <f>PRODUCT(C24,1.05)</f>
        <v>5250000</v>
      </c>
      <c r="E24" s="70">
        <f>PRODUCT(D24,1.05)</f>
        <v>5512500</v>
      </c>
      <c r="F24" s="70">
        <f>SUM(C24:E24)</f>
        <v>15762500</v>
      </c>
      <c r="G24" s="70">
        <v>14400000</v>
      </c>
      <c r="I24" s="64">
        <f t="shared" ref="I24:I54" si="1">PRODUCT(G24,1.03)</f>
        <v>14832000</v>
      </c>
    </row>
    <row r="25" spans="1:9" ht="35.1" customHeight="1">
      <c r="A25" s="16">
        <v>23020118</v>
      </c>
      <c r="B25" s="17" t="s">
        <v>54</v>
      </c>
      <c r="C25" s="18"/>
      <c r="D25" s="15"/>
      <c r="E25" s="15"/>
      <c r="F25" s="15"/>
      <c r="G25" s="18"/>
      <c r="I25" s="64">
        <f t="shared" si="1"/>
        <v>1.03</v>
      </c>
    </row>
    <row r="26" spans="1:9" ht="35.1" customHeight="1">
      <c r="A26" s="16">
        <v>23020119</v>
      </c>
      <c r="B26" s="17" t="s">
        <v>55</v>
      </c>
      <c r="C26" s="15"/>
      <c r="D26" s="15"/>
      <c r="E26" s="15"/>
      <c r="F26" s="15"/>
      <c r="G26" s="15"/>
      <c r="I26" s="64">
        <f t="shared" si="1"/>
        <v>1.03</v>
      </c>
    </row>
    <row r="27" spans="1:9" ht="35.1" customHeight="1">
      <c r="A27" s="16">
        <v>23020122</v>
      </c>
      <c r="B27" s="17" t="s">
        <v>56</v>
      </c>
      <c r="C27" s="18"/>
      <c r="D27" s="15"/>
      <c r="E27" s="15"/>
      <c r="F27" s="15"/>
      <c r="G27" s="18"/>
      <c r="I27" s="64">
        <f t="shared" si="1"/>
        <v>1.03</v>
      </c>
    </row>
    <row r="28" spans="1:9" ht="35.1" customHeight="1">
      <c r="A28" s="71">
        <v>23020132</v>
      </c>
      <c r="B28" s="72" t="s">
        <v>106</v>
      </c>
      <c r="C28" s="15"/>
      <c r="D28" s="70"/>
      <c r="E28" s="70"/>
      <c r="F28" s="70"/>
      <c r="G28" s="70"/>
      <c r="I28" s="64">
        <f t="shared" si="1"/>
        <v>1.03</v>
      </c>
    </row>
    <row r="29" spans="1:9" ht="35.1" customHeight="1">
      <c r="A29" s="71">
        <v>23020136</v>
      </c>
      <c r="B29" s="72" t="s">
        <v>127</v>
      </c>
      <c r="C29" s="70"/>
      <c r="D29" s="70"/>
      <c r="E29" s="70"/>
      <c r="F29" s="70"/>
      <c r="G29" s="70"/>
      <c r="I29" s="64">
        <f t="shared" si="1"/>
        <v>1.03</v>
      </c>
    </row>
    <row r="30" spans="1:9" ht="35.1" customHeight="1">
      <c r="A30" s="71">
        <v>23020151</v>
      </c>
      <c r="B30" s="72" t="s">
        <v>155</v>
      </c>
      <c r="C30" s="70"/>
      <c r="D30" s="70"/>
      <c r="E30" s="70"/>
      <c r="F30" s="70"/>
      <c r="G30" s="70"/>
      <c r="I30" s="64">
        <f t="shared" si="1"/>
        <v>1.03</v>
      </c>
    </row>
    <row r="31" spans="1:9" ht="35.1" customHeight="1">
      <c r="A31" s="71">
        <v>23020152</v>
      </c>
      <c r="B31" s="72" t="s">
        <v>172</v>
      </c>
      <c r="C31" s="70"/>
      <c r="D31" s="70"/>
      <c r="E31" s="70"/>
      <c r="F31" s="70"/>
      <c r="G31" s="70"/>
      <c r="I31" s="64">
        <f t="shared" si="1"/>
        <v>1.03</v>
      </c>
    </row>
    <row r="32" spans="1:9" ht="35.1" customHeight="1">
      <c r="A32" s="102"/>
      <c r="B32" s="103" t="s">
        <v>37</v>
      </c>
      <c r="C32" s="104">
        <f>SUM(C22:C31)</f>
        <v>10000000</v>
      </c>
      <c r="D32" s="104">
        <f>SUM(D23:D31)</f>
        <v>10500000</v>
      </c>
      <c r="E32" s="104">
        <f>SUM(E23:E31)</f>
        <v>11025000</v>
      </c>
      <c r="F32" s="104">
        <f>SUM(C32:E32)</f>
        <v>31525000</v>
      </c>
      <c r="G32" s="104">
        <v>25200000</v>
      </c>
      <c r="I32" s="64">
        <f t="shared" si="1"/>
        <v>25956000</v>
      </c>
    </row>
    <row r="33" spans="1:9" ht="35.1" customHeight="1">
      <c r="A33" s="71"/>
      <c r="B33" s="69"/>
      <c r="C33" s="70"/>
      <c r="D33" s="70"/>
      <c r="E33" s="70"/>
      <c r="F33" s="70"/>
      <c r="G33" s="70"/>
      <c r="I33" s="64">
        <f t="shared" si="1"/>
        <v>1.03</v>
      </c>
    </row>
    <row r="34" spans="1:9" ht="35.1" customHeight="1">
      <c r="A34" s="68">
        <v>23030100</v>
      </c>
      <c r="B34" s="69" t="s">
        <v>61</v>
      </c>
      <c r="C34" s="70"/>
      <c r="D34" s="70"/>
      <c r="E34" s="70"/>
      <c r="F34" s="70"/>
      <c r="G34" s="70"/>
      <c r="I34" s="64">
        <f t="shared" si="1"/>
        <v>1.03</v>
      </c>
    </row>
    <row r="35" spans="1:9" ht="35.1" customHeight="1">
      <c r="A35" s="71">
        <v>23030113</v>
      </c>
      <c r="B35" s="72" t="s">
        <v>72</v>
      </c>
      <c r="C35" s="70">
        <v>5000000</v>
      </c>
      <c r="D35" s="70">
        <f>PRODUCT(C35,1.05)</f>
        <v>5250000</v>
      </c>
      <c r="E35" s="70">
        <f>PRODUCT(D35,1.05)</f>
        <v>5512500</v>
      </c>
      <c r="F35" s="70">
        <f>SUM(C35:E35)</f>
        <v>15762500</v>
      </c>
      <c r="G35" s="70">
        <v>7200000</v>
      </c>
      <c r="I35" s="64">
        <f t="shared" si="1"/>
        <v>7416000</v>
      </c>
    </row>
    <row r="36" spans="1:9" ht="35.1" customHeight="1">
      <c r="A36" s="71">
        <v>23030118</v>
      </c>
      <c r="B36" s="72" t="s">
        <v>75</v>
      </c>
      <c r="C36" s="15"/>
      <c r="D36" s="70"/>
      <c r="E36" s="70"/>
      <c r="F36" s="70"/>
      <c r="G36" s="70"/>
      <c r="I36" s="64">
        <f t="shared" si="1"/>
        <v>1.03</v>
      </c>
    </row>
    <row r="37" spans="1:9" ht="35.1" customHeight="1">
      <c r="A37" s="71">
        <v>23030124</v>
      </c>
      <c r="B37" s="72" t="s">
        <v>80</v>
      </c>
      <c r="C37" s="15"/>
      <c r="D37" s="70"/>
      <c r="E37" s="70"/>
      <c r="F37" s="70"/>
      <c r="G37" s="70"/>
      <c r="I37" s="64">
        <f t="shared" si="1"/>
        <v>1.03</v>
      </c>
    </row>
    <row r="38" spans="1:9" ht="35.1" customHeight="1">
      <c r="A38" s="71">
        <v>23030125</v>
      </c>
      <c r="B38" s="72" t="s">
        <v>81</v>
      </c>
      <c r="C38" s="70"/>
      <c r="D38" s="70"/>
      <c r="E38" s="70"/>
      <c r="F38" s="70"/>
      <c r="G38" s="70"/>
      <c r="I38" s="64">
        <f t="shared" si="1"/>
        <v>1.03</v>
      </c>
    </row>
    <row r="39" spans="1:9" ht="35.1" customHeight="1">
      <c r="A39" s="71">
        <v>23020155</v>
      </c>
      <c r="B39" s="72" t="s">
        <v>186</v>
      </c>
      <c r="C39" s="70"/>
      <c r="D39" s="70"/>
      <c r="E39" s="70"/>
      <c r="F39" s="70"/>
      <c r="G39" s="70"/>
      <c r="I39" s="64">
        <f t="shared" si="1"/>
        <v>1.03</v>
      </c>
    </row>
    <row r="40" spans="1:9" ht="35.1" customHeight="1">
      <c r="A40" s="71">
        <v>23020156</v>
      </c>
      <c r="B40" s="72" t="s">
        <v>100</v>
      </c>
      <c r="C40" s="70">
        <v>5000000</v>
      </c>
      <c r="D40" s="70">
        <f>PRODUCT(C40,1.05)</f>
        <v>5250000</v>
      </c>
      <c r="E40" s="70">
        <f>PRODUCT(D40,1.05)</f>
        <v>5512500</v>
      </c>
      <c r="F40" s="70">
        <f>SUM(C40:E40)</f>
        <v>15762500</v>
      </c>
      <c r="G40" s="70">
        <v>7200000</v>
      </c>
      <c r="I40" s="64">
        <f t="shared" si="1"/>
        <v>7416000</v>
      </c>
    </row>
    <row r="41" spans="1:9" ht="35.1" customHeight="1">
      <c r="A41" s="102"/>
      <c r="B41" s="103" t="s">
        <v>37</v>
      </c>
      <c r="C41" s="104">
        <f>SUM(C35:C40)</f>
        <v>10000000</v>
      </c>
      <c r="D41" s="104">
        <f>SUM(D35:D40)</f>
        <v>10500000</v>
      </c>
      <c r="E41" s="104">
        <f>SUM(E35:E40)</f>
        <v>11025000</v>
      </c>
      <c r="F41" s="104">
        <f>SUM(F35:F40)</f>
        <v>31525000</v>
      </c>
      <c r="G41" s="104">
        <v>14400000</v>
      </c>
      <c r="I41" s="64">
        <f t="shared" si="1"/>
        <v>14832000</v>
      </c>
    </row>
    <row r="42" spans="1:9" ht="35.1" customHeight="1">
      <c r="A42" s="71"/>
      <c r="B42" s="69"/>
      <c r="C42" s="70"/>
      <c r="D42" s="70"/>
      <c r="E42" s="70"/>
      <c r="F42" s="70"/>
      <c r="G42" s="70"/>
      <c r="I42" s="64">
        <f t="shared" si="1"/>
        <v>1.03</v>
      </c>
    </row>
    <row r="43" spans="1:9" ht="35.1" customHeight="1">
      <c r="A43" s="68">
        <v>23040100</v>
      </c>
      <c r="B43" s="69" t="s">
        <v>83</v>
      </c>
      <c r="C43" s="70"/>
      <c r="D43" s="70"/>
      <c r="E43" s="70"/>
      <c r="F43" s="70"/>
      <c r="G43" s="70"/>
      <c r="I43" s="64">
        <f t="shared" si="1"/>
        <v>1.03</v>
      </c>
    </row>
    <row r="44" spans="1:9" ht="35.1" customHeight="1">
      <c r="A44" s="71">
        <v>23040101</v>
      </c>
      <c r="B44" s="72" t="s">
        <v>84</v>
      </c>
      <c r="C44" s="70"/>
      <c r="D44" s="70"/>
      <c r="E44" s="70"/>
      <c r="F44" s="70"/>
      <c r="G44" s="70"/>
      <c r="I44" s="64">
        <f t="shared" si="1"/>
        <v>1.03</v>
      </c>
    </row>
    <row r="45" spans="1:9" ht="35.1" customHeight="1">
      <c r="A45" s="71">
        <v>23040109</v>
      </c>
      <c r="B45" s="72" t="s">
        <v>200</v>
      </c>
      <c r="C45" s="70"/>
      <c r="D45" s="70"/>
      <c r="E45" s="70"/>
      <c r="F45" s="70"/>
      <c r="G45" s="70"/>
      <c r="I45" s="64">
        <f t="shared" si="1"/>
        <v>1.03</v>
      </c>
    </row>
    <row r="46" spans="1:9" ht="35.1" customHeight="1">
      <c r="A46" s="102"/>
      <c r="B46" s="103" t="s">
        <v>37</v>
      </c>
      <c r="C46" s="104"/>
      <c r="D46" s="104"/>
      <c r="E46" s="104"/>
      <c r="F46" s="104"/>
      <c r="G46" s="104"/>
      <c r="I46" s="64">
        <f t="shared" si="1"/>
        <v>1.03</v>
      </c>
    </row>
    <row r="47" spans="1:9" ht="35.1" customHeight="1">
      <c r="A47" s="71"/>
      <c r="B47" s="69"/>
      <c r="C47" s="70"/>
      <c r="D47" s="70"/>
      <c r="E47" s="70"/>
      <c r="F47" s="70"/>
      <c r="G47" s="70"/>
      <c r="I47" s="64">
        <f t="shared" si="1"/>
        <v>1.03</v>
      </c>
    </row>
    <row r="48" spans="1:9" ht="35.1" customHeight="1">
      <c r="A48" s="68">
        <v>23050100</v>
      </c>
      <c r="B48" s="69" t="s">
        <v>89</v>
      </c>
      <c r="C48" s="70"/>
      <c r="D48" s="70"/>
      <c r="E48" s="70"/>
      <c r="F48" s="70"/>
      <c r="G48" s="70"/>
      <c r="I48" s="64">
        <f t="shared" si="1"/>
        <v>1.03</v>
      </c>
    </row>
    <row r="49" spans="1:9" ht="35.1" customHeight="1">
      <c r="A49" s="71">
        <v>23050101</v>
      </c>
      <c r="B49" s="72" t="s">
        <v>90</v>
      </c>
      <c r="C49" s="15"/>
      <c r="D49" s="70"/>
      <c r="E49" s="70"/>
      <c r="F49" s="70"/>
      <c r="G49" s="70"/>
      <c r="I49" s="64">
        <f t="shared" si="1"/>
        <v>1.03</v>
      </c>
    </row>
    <row r="50" spans="1:9" ht="35.1" customHeight="1">
      <c r="A50" s="71">
        <v>23050137</v>
      </c>
      <c r="B50" s="72" t="s">
        <v>109</v>
      </c>
      <c r="C50" s="15"/>
      <c r="D50" s="70"/>
      <c r="E50" s="70"/>
      <c r="F50" s="70"/>
      <c r="G50" s="70"/>
      <c r="I50" s="64">
        <f t="shared" si="1"/>
        <v>1.03</v>
      </c>
    </row>
    <row r="51" spans="1:9" ht="35.1" customHeight="1">
      <c r="A51" s="71">
        <v>23050139</v>
      </c>
      <c r="B51" s="72" t="s">
        <v>131</v>
      </c>
      <c r="C51" s="70"/>
      <c r="D51" s="70"/>
      <c r="E51" s="70"/>
      <c r="F51" s="70"/>
      <c r="G51" s="70"/>
      <c r="I51" s="64">
        <f t="shared" si="1"/>
        <v>1.03</v>
      </c>
    </row>
    <row r="52" spans="1:9" ht="35.1" customHeight="1">
      <c r="A52" s="102"/>
      <c r="B52" s="103" t="s">
        <v>37</v>
      </c>
      <c r="C52" s="104"/>
      <c r="D52" s="104"/>
      <c r="E52" s="104"/>
      <c r="F52" s="104"/>
      <c r="G52" s="104"/>
      <c r="I52" s="64">
        <f t="shared" si="1"/>
        <v>1.03</v>
      </c>
    </row>
    <row r="53" spans="1:9" ht="9" customHeight="1">
      <c r="A53" s="71"/>
      <c r="B53" s="69"/>
      <c r="C53" s="70"/>
      <c r="D53" s="70"/>
      <c r="E53" s="70"/>
      <c r="F53" s="70"/>
      <c r="G53" s="70"/>
      <c r="I53" s="64">
        <f t="shared" si="1"/>
        <v>1.03</v>
      </c>
    </row>
    <row r="54" spans="1:9" ht="39.75" customHeight="1">
      <c r="A54" s="102"/>
      <c r="B54" s="103" t="s">
        <v>95</v>
      </c>
      <c r="C54" s="104">
        <f>SUM(C52,C46,C41,C32,C19)</f>
        <v>20000000</v>
      </c>
      <c r="D54" s="104">
        <f>D19+D32+D41+D46+D52</f>
        <v>21000000</v>
      </c>
      <c r="E54" s="104">
        <f>E19+E32+E41+E46+E52</f>
        <v>22050000</v>
      </c>
      <c r="F54" s="104">
        <f>F19+F32+F41+F46+F52</f>
        <v>63050000</v>
      </c>
      <c r="G54" s="104">
        <v>39600000</v>
      </c>
      <c r="I54" s="64">
        <f t="shared" si="1"/>
        <v>40788000</v>
      </c>
    </row>
    <row r="55" spans="1:9">
      <c r="A55" s="79"/>
      <c r="B55" s="11"/>
      <c r="C55" s="80"/>
      <c r="D55" s="80"/>
      <c r="E55" s="80"/>
      <c r="F55" s="80"/>
      <c r="G55" s="80"/>
    </row>
    <row r="56" spans="1:9">
      <c r="A56" s="79"/>
      <c r="B56" s="11"/>
      <c r="C56" s="11"/>
      <c r="D56" s="11"/>
      <c r="E56" s="11"/>
      <c r="F56" s="11"/>
      <c r="G56" s="11"/>
    </row>
    <row r="57" spans="1:9">
      <c r="A57" s="79"/>
      <c r="B57" s="11"/>
      <c r="C57" s="11"/>
      <c r="D57" s="11"/>
      <c r="E57" s="11"/>
      <c r="F57" s="11"/>
      <c r="G57" s="1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16" orientation="landscape" useFirstPageNumber="1" verticalDpi="300" r:id="rId1"/>
  <headerFooter>
    <oddFooter>&amp;C&amp;"Arial Black,Regular"&amp;18&amp;P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J87"/>
  <sheetViews>
    <sheetView view="pageBreakPreview" zoomScale="60" workbookViewId="0">
      <selection activeCell="C43" sqref="C43:E43"/>
    </sheetView>
  </sheetViews>
  <sheetFormatPr defaultColWidth="9.140625" defaultRowHeight="16.5"/>
  <cols>
    <col min="1" max="1" width="14.28515625" style="6" customWidth="1"/>
    <col min="2" max="2" width="95.5703125" style="1" customWidth="1"/>
    <col min="3" max="3" width="21.7109375" style="1" customWidth="1"/>
    <col min="4" max="5" width="20.140625" style="1" customWidth="1"/>
    <col min="6" max="6" width="21.7109375" style="1" bestFit="1" customWidth="1"/>
    <col min="7" max="7" width="22.28515625" style="1" customWidth="1"/>
    <col min="8" max="9" width="9.140625" style="1"/>
    <col min="10" max="10" width="17.710937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306</v>
      </c>
      <c r="B3" s="174"/>
      <c r="C3" s="174"/>
      <c r="D3" s="174"/>
      <c r="E3" s="174"/>
      <c r="F3" s="174"/>
      <c r="G3" s="174"/>
    </row>
    <row r="4" spans="1:10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10" ht="36.75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0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10" ht="35.1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1"/>
    </row>
    <row r="8" spans="1:10" ht="35.1" customHeight="1">
      <c r="A8" s="71">
        <v>23010101</v>
      </c>
      <c r="B8" s="72" t="s">
        <v>96</v>
      </c>
      <c r="C8" s="70">
        <v>1483000</v>
      </c>
      <c r="D8" s="15">
        <f>PRODUCT(C8,1.05)</f>
        <v>1557150</v>
      </c>
      <c r="E8" s="15">
        <f>PRODUCT(D8,1.05)</f>
        <v>1635007.5</v>
      </c>
      <c r="F8" s="15">
        <f>SUM(C8:E8)</f>
        <v>4675157.5</v>
      </c>
      <c r="G8" s="70">
        <v>1440000</v>
      </c>
      <c r="H8" s="11"/>
      <c r="J8" s="1">
        <f>PRODUCT(G8,1.03)</f>
        <v>1483200</v>
      </c>
    </row>
    <row r="9" spans="1:10" s="11" customFormat="1" ht="35.1" customHeight="1">
      <c r="A9" s="71">
        <v>23010154</v>
      </c>
      <c r="B9" s="72" t="s">
        <v>141</v>
      </c>
      <c r="C9" s="70"/>
      <c r="D9" s="70"/>
      <c r="E9" s="70"/>
      <c r="F9" s="70"/>
      <c r="G9" s="70"/>
      <c r="J9" s="1">
        <f t="shared" ref="J9:J43" si="0">PRODUCT(G9,1.03)</f>
        <v>1.03</v>
      </c>
    </row>
    <row r="10" spans="1:10" s="11" customFormat="1" ht="35.1" customHeight="1">
      <c r="A10" s="71">
        <v>23010155</v>
      </c>
      <c r="B10" s="72" t="s">
        <v>145</v>
      </c>
      <c r="C10" s="70"/>
      <c r="D10" s="70"/>
      <c r="E10" s="70"/>
      <c r="F10" s="70"/>
      <c r="G10" s="70"/>
      <c r="J10" s="1">
        <f t="shared" si="0"/>
        <v>1.03</v>
      </c>
    </row>
    <row r="11" spans="1:10" ht="35.1" customHeight="1">
      <c r="A11" s="71">
        <v>23010156</v>
      </c>
      <c r="B11" s="72" t="s">
        <v>156</v>
      </c>
      <c r="C11" s="70"/>
      <c r="D11" s="70"/>
      <c r="E11" s="70"/>
      <c r="F11" s="70"/>
      <c r="G11" s="70"/>
      <c r="H11" s="11"/>
      <c r="J11" s="1">
        <f t="shared" si="0"/>
        <v>1.03</v>
      </c>
    </row>
    <row r="12" spans="1:10" ht="35.1" customHeight="1">
      <c r="A12" s="102"/>
      <c r="B12" s="103" t="s">
        <v>37</v>
      </c>
      <c r="C12" s="104">
        <f>SUM(C8:C11)</f>
        <v>1483000</v>
      </c>
      <c r="D12" s="104">
        <f>SUM(D8:D11)</f>
        <v>1557150</v>
      </c>
      <c r="E12" s="104">
        <f>SUM(E8:E11)</f>
        <v>1635007.5</v>
      </c>
      <c r="F12" s="104">
        <f>SUM(F8:F11)</f>
        <v>4675157.5</v>
      </c>
      <c r="G12" s="104">
        <v>217440000</v>
      </c>
      <c r="H12" s="11"/>
      <c r="J12" s="1">
        <f t="shared" si="0"/>
        <v>223963200</v>
      </c>
    </row>
    <row r="13" spans="1:10" ht="35.1" customHeight="1">
      <c r="A13" s="71"/>
      <c r="B13" s="72"/>
      <c r="C13" s="70"/>
      <c r="D13" s="70"/>
      <c r="E13" s="70"/>
      <c r="F13" s="70"/>
      <c r="G13" s="70"/>
      <c r="H13" s="11"/>
      <c r="J13" s="1">
        <f t="shared" si="0"/>
        <v>1.03</v>
      </c>
    </row>
    <row r="14" spans="1:10" ht="35.1" customHeight="1">
      <c r="A14" s="68">
        <v>23020100</v>
      </c>
      <c r="B14" s="69" t="s">
        <v>38</v>
      </c>
      <c r="C14" s="70"/>
      <c r="D14" s="70"/>
      <c r="E14" s="70"/>
      <c r="F14" s="70"/>
      <c r="G14" s="70"/>
      <c r="H14" s="11"/>
      <c r="J14" s="1">
        <f t="shared" si="0"/>
        <v>1.03</v>
      </c>
    </row>
    <row r="15" spans="1:10" ht="35.1" customHeight="1">
      <c r="A15" s="71">
        <v>23020101</v>
      </c>
      <c r="B15" s="72" t="s">
        <v>102</v>
      </c>
      <c r="C15" s="70">
        <v>300000000</v>
      </c>
      <c r="D15" s="15">
        <f>PRODUCT(C15,1.05)</f>
        <v>315000000</v>
      </c>
      <c r="E15" s="15">
        <f>PRODUCT(D15,1.05)</f>
        <v>330750000</v>
      </c>
      <c r="F15" s="15">
        <f>SUM(C15:E15)</f>
        <v>945750000</v>
      </c>
      <c r="G15" s="70">
        <v>360000000</v>
      </c>
      <c r="H15" s="11"/>
      <c r="J15" s="1">
        <f t="shared" si="0"/>
        <v>370800000</v>
      </c>
    </row>
    <row r="16" spans="1:10" s="11" customFormat="1" ht="35.1" customHeight="1">
      <c r="A16" s="71">
        <v>23020104</v>
      </c>
      <c r="B16" s="72" t="s">
        <v>42</v>
      </c>
      <c r="C16" s="70">
        <v>222480000</v>
      </c>
      <c r="D16" s="15">
        <f>PRODUCT(C16,1.05)</f>
        <v>233604000</v>
      </c>
      <c r="E16" s="15">
        <f>PRODUCT(D16,1.05)</f>
        <v>245284200</v>
      </c>
      <c r="F16" s="15">
        <f>SUM(C16:E16)</f>
        <v>701368200</v>
      </c>
      <c r="G16" s="70">
        <v>216000000</v>
      </c>
      <c r="J16" s="1">
        <f>PRODUCT(G16,1.03)</f>
        <v>222480000</v>
      </c>
    </row>
    <row r="17" spans="1:10" ht="35.1" customHeight="1">
      <c r="A17" s="71">
        <v>23020152</v>
      </c>
      <c r="B17" s="72" t="s">
        <v>172</v>
      </c>
      <c r="C17" s="70"/>
      <c r="D17" s="70"/>
      <c r="E17" s="70"/>
      <c r="F17" s="70"/>
      <c r="G17" s="70"/>
      <c r="H17" s="11"/>
      <c r="J17" s="1">
        <f t="shared" si="0"/>
        <v>1.03</v>
      </c>
    </row>
    <row r="18" spans="1:10" ht="35.1" customHeight="1">
      <c r="A18" s="102"/>
      <c r="B18" s="103" t="s">
        <v>37</v>
      </c>
      <c r="C18" s="104">
        <f>SUM(C15:C17)</f>
        <v>522480000</v>
      </c>
      <c r="D18" s="104">
        <f>SUM(D15:D17)</f>
        <v>548604000</v>
      </c>
      <c r="E18" s="104">
        <f>SUM(E15:E17)</f>
        <v>576034200</v>
      </c>
      <c r="F18" s="104">
        <f>SUM(F15:F17)</f>
        <v>1647118200</v>
      </c>
      <c r="G18" s="104">
        <v>360000000</v>
      </c>
      <c r="H18" s="11"/>
      <c r="J18" s="1">
        <f t="shared" si="0"/>
        <v>370800000</v>
      </c>
    </row>
    <row r="19" spans="1:10" ht="35.1" customHeight="1">
      <c r="A19" s="71"/>
      <c r="B19" s="69"/>
      <c r="C19" s="70"/>
      <c r="D19" s="70"/>
      <c r="E19" s="70"/>
      <c r="F19" s="70"/>
      <c r="G19" s="70"/>
      <c r="H19" s="11"/>
      <c r="J19" s="1">
        <f t="shared" si="0"/>
        <v>1.03</v>
      </c>
    </row>
    <row r="20" spans="1:10" ht="35.1" customHeight="1">
      <c r="A20" s="68">
        <v>23030100</v>
      </c>
      <c r="B20" s="69" t="s">
        <v>61</v>
      </c>
      <c r="C20" s="70"/>
      <c r="D20" s="70"/>
      <c r="E20" s="70"/>
      <c r="F20" s="70"/>
      <c r="G20" s="70"/>
      <c r="H20" s="11"/>
      <c r="J20" s="1">
        <f t="shared" si="0"/>
        <v>1.03</v>
      </c>
    </row>
    <row r="21" spans="1:10" ht="35.1" customHeight="1">
      <c r="A21" s="71">
        <v>23030101</v>
      </c>
      <c r="B21" s="72" t="s">
        <v>62</v>
      </c>
      <c r="C21" s="70"/>
      <c r="D21" s="70"/>
      <c r="E21" s="70"/>
      <c r="F21" s="70"/>
      <c r="G21" s="70"/>
      <c r="H21" s="11"/>
      <c r="J21" s="1">
        <f t="shared" si="0"/>
        <v>1.03</v>
      </c>
    </row>
    <row r="22" spans="1:10" ht="35.1" customHeight="1">
      <c r="A22" s="71">
        <v>23020155</v>
      </c>
      <c r="B22" s="72" t="s">
        <v>186</v>
      </c>
      <c r="C22" s="70"/>
      <c r="D22" s="70"/>
      <c r="E22" s="70"/>
      <c r="F22" s="70"/>
      <c r="G22" s="70"/>
      <c r="H22" s="11"/>
      <c r="J22" s="1">
        <f t="shared" si="0"/>
        <v>1.03</v>
      </c>
    </row>
    <row r="23" spans="1:10" ht="35.1" customHeight="1">
      <c r="A23" s="71">
        <v>23020156</v>
      </c>
      <c r="B23" s="72" t="s">
        <v>100</v>
      </c>
      <c r="C23" s="70"/>
      <c r="D23" s="70"/>
      <c r="E23" s="70"/>
      <c r="F23" s="70"/>
      <c r="G23" s="70"/>
      <c r="H23" s="11"/>
      <c r="J23" s="1">
        <f t="shared" si="0"/>
        <v>1.03</v>
      </c>
    </row>
    <row r="24" spans="1:10" ht="35.1" customHeight="1">
      <c r="A24" s="102"/>
      <c r="B24" s="103" t="s">
        <v>37</v>
      </c>
      <c r="C24" s="104"/>
      <c r="D24" s="104"/>
      <c r="E24" s="104"/>
      <c r="F24" s="104"/>
      <c r="G24" s="104"/>
      <c r="H24" s="11"/>
      <c r="J24" s="1">
        <f t="shared" si="0"/>
        <v>1.03</v>
      </c>
    </row>
    <row r="25" spans="1:10" ht="35.1" customHeight="1">
      <c r="A25" s="71"/>
      <c r="B25" s="69"/>
      <c r="C25" s="70"/>
      <c r="D25" s="70"/>
      <c r="E25" s="70"/>
      <c r="F25" s="70"/>
      <c r="G25" s="70"/>
      <c r="H25" s="11"/>
      <c r="J25" s="1">
        <f t="shared" si="0"/>
        <v>1.03</v>
      </c>
    </row>
    <row r="26" spans="1:10" ht="35.1" customHeight="1">
      <c r="A26" s="68">
        <v>23040100</v>
      </c>
      <c r="B26" s="69" t="s">
        <v>83</v>
      </c>
      <c r="C26" s="70"/>
      <c r="D26" s="70"/>
      <c r="E26" s="70"/>
      <c r="F26" s="70"/>
      <c r="G26" s="70"/>
      <c r="H26" s="11"/>
      <c r="J26" s="1">
        <f t="shared" si="0"/>
        <v>1.03</v>
      </c>
    </row>
    <row r="27" spans="1:10" ht="35.1" customHeight="1">
      <c r="A27" s="71">
        <v>23040101</v>
      </c>
      <c r="B27" s="72" t="s">
        <v>84</v>
      </c>
      <c r="C27" s="70"/>
      <c r="D27" s="70"/>
      <c r="E27" s="70"/>
      <c r="F27" s="70"/>
      <c r="G27" s="70"/>
      <c r="H27" s="11"/>
      <c r="J27" s="1">
        <f t="shared" si="0"/>
        <v>1.03</v>
      </c>
    </row>
    <row r="28" spans="1:10" ht="35.1" customHeight="1">
      <c r="A28" s="71">
        <v>23040108</v>
      </c>
      <c r="B28" s="72" t="s">
        <v>103</v>
      </c>
      <c r="C28" s="70"/>
      <c r="D28" s="70"/>
      <c r="E28" s="70"/>
      <c r="F28" s="70"/>
      <c r="G28" s="70"/>
      <c r="H28" s="11"/>
      <c r="J28" s="1">
        <f t="shared" si="0"/>
        <v>1.03</v>
      </c>
    </row>
    <row r="29" spans="1:10" ht="35.1" customHeight="1">
      <c r="A29" s="71">
        <v>23040109</v>
      </c>
      <c r="B29" s="72" t="s">
        <v>200</v>
      </c>
      <c r="C29" s="70"/>
      <c r="D29" s="70"/>
      <c r="E29" s="70"/>
      <c r="F29" s="70"/>
      <c r="G29" s="70"/>
      <c r="H29" s="11"/>
      <c r="J29" s="1">
        <f t="shared" si="0"/>
        <v>1.03</v>
      </c>
    </row>
    <row r="30" spans="1:10" ht="35.1" customHeight="1">
      <c r="A30" s="102"/>
      <c r="B30" s="103" t="s">
        <v>37</v>
      </c>
      <c r="C30" s="104"/>
      <c r="D30" s="104"/>
      <c r="E30" s="104"/>
      <c r="F30" s="104"/>
      <c r="G30" s="104"/>
      <c r="H30" s="11"/>
      <c r="J30" s="1">
        <f t="shared" si="0"/>
        <v>1.03</v>
      </c>
    </row>
    <row r="31" spans="1:10" ht="35.1" customHeight="1">
      <c r="A31" s="71"/>
      <c r="B31" s="69"/>
      <c r="C31" s="70"/>
      <c r="D31" s="70"/>
      <c r="E31" s="70"/>
      <c r="F31" s="70"/>
      <c r="G31" s="70"/>
      <c r="H31" s="11"/>
      <c r="J31" s="1">
        <f t="shared" si="0"/>
        <v>1.03</v>
      </c>
    </row>
    <row r="32" spans="1:10" ht="35.1" customHeight="1">
      <c r="A32" s="68">
        <v>23050100</v>
      </c>
      <c r="B32" s="69" t="s">
        <v>89</v>
      </c>
      <c r="C32" s="70"/>
      <c r="D32" s="70"/>
      <c r="E32" s="70"/>
      <c r="F32" s="70"/>
      <c r="G32" s="70"/>
      <c r="H32" s="11"/>
      <c r="J32" s="1">
        <f t="shared" si="0"/>
        <v>1.03</v>
      </c>
    </row>
    <row r="33" spans="1:10" ht="35.1" customHeight="1">
      <c r="A33" s="71">
        <v>23050101</v>
      </c>
      <c r="B33" s="72" t="s">
        <v>90</v>
      </c>
      <c r="C33" s="70">
        <v>8788000</v>
      </c>
      <c r="D33" s="15">
        <f>PRODUCT(C33,1.05)</f>
        <v>9227400</v>
      </c>
      <c r="E33" s="15">
        <f>PRODUCT(D33,1.05)</f>
        <v>9688770</v>
      </c>
      <c r="F33" s="15">
        <f>SUM(C33:E33)</f>
        <v>27704170</v>
      </c>
      <c r="G33" s="70">
        <v>8532000</v>
      </c>
      <c r="H33" s="11"/>
      <c r="J33" s="1">
        <f t="shared" si="0"/>
        <v>8787960</v>
      </c>
    </row>
    <row r="34" spans="1:10" ht="35.1" customHeight="1">
      <c r="A34" s="71">
        <v>23050149</v>
      </c>
      <c r="B34" s="75" t="s">
        <v>198</v>
      </c>
      <c r="C34" s="70"/>
      <c r="D34" s="70"/>
      <c r="E34" s="70"/>
      <c r="F34" s="70"/>
      <c r="G34" s="70"/>
      <c r="H34" s="11"/>
      <c r="J34" s="1">
        <f t="shared" si="0"/>
        <v>1.03</v>
      </c>
    </row>
    <row r="35" spans="1:10" ht="35.1" customHeight="1">
      <c r="A35" s="102"/>
      <c r="B35" s="103" t="s">
        <v>37</v>
      </c>
      <c r="C35" s="104">
        <f>SUM(C33:C34)</f>
        <v>8788000</v>
      </c>
      <c r="D35" s="104">
        <f>SUM(D33:D34)</f>
        <v>9227400</v>
      </c>
      <c r="E35" s="104">
        <f>SUM(E33:E34)</f>
        <v>9688770</v>
      </c>
      <c r="F35" s="104">
        <f>SUM(F33:F34)</f>
        <v>27704170</v>
      </c>
      <c r="G35" s="104">
        <v>8532000</v>
      </c>
      <c r="H35" s="11"/>
      <c r="J35" s="1">
        <f t="shared" si="0"/>
        <v>8787960</v>
      </c>
    </row>
    <row r="36" spans="1:10" ht="35.1" customHeight="1">
      <c r="A36" s="71"/>
      <c r="B36" s="69"/>
      <c r="C36" s="73"/>
      <c r="D36" s="73"/>
      <c r="E36" s="73"/>
      <c r="F36" s="73"/>
      <c r="G36" s="73"/>
      <c r="H36" s="11"/>
      <c r="J36" s="1">
        <f t="shared" si="0"/>
        <v>1.03</v>
      </c>
    </row>
    <row r="37" spans="1:10" ht="35.1" customHeight="1">
      <c r="A37" s="71"/>
      <c r="B37" s="69" t="s">
        <v>112</v>
      </c>
      <c r="C37" s="73"/>
      <c r="D37" s="73"/>
      <c r="E37" s="73"/>
      <c r="F37" s="73"/>
      <c r="G37" s="73"/>
      <c r="H37" s="11"/>
      <c r="J37" s="1">
        <f t="shared" si="0"/>
        <v>1.03</v>
      </c>
    </row>
    <row r="38" spans="1:10" ht="35.1" customHeight="1">
      <c r="A38" s="71">
        <v>31090101</v>
      </c>
      <c r="B38" s="72" t="s">
        <v>113</v>
      </c>
      <c r="C38" s="70">
        <v>1000000000</v>
      </c>
      <c r="D38" s="15">
        <f>PRODUCT(C38,1.05)</f>
        <v>1050000000</v>
      </c>
      <c r="E38" s="15">
        <f>PRODUCT(D38,1.05)</f>
        <v>1102500000</v>
      </c>
      <c r="F38" s="15">
        <f>SUM(C38:E38)</f>
        <v>3152500000</v>
      </c>
      <c r="G38" s="70">
        <v>1155240000</v>
      </c>
      <c r="H38" s="11"/>
      <c r="J38" s="1">
        <f t="shared" si="0"/>
        <v>1189897200</v>
      </c>
    </row>
    <row r="39" spans="1:10" ht="35.1" customHeight="1">
      <c r="A39" s="71">
        <v>31090106</v>
      </c>
      <c r="B39" s="72" t="s">
        <v>118</v>
      </c>
      <c r="C39" s="70"/>
      <c r="D39" s="70"/>
      <c r="E39" s="70"/>
      <c r="F39" s="70"/>
      <c r="G39" s="70"/>
      <c r="H39" s="11"/>
      <c r="J39" s="1">
        <f t="shared" si="0"/>
        <v>1.03</v>
      </c>
    </row>
    <row r="40" spans="1:10" ht="35.1" customHeight="1">
      <c r="A40" s="102"/>
      <c r="B40" s="103" t="s">
        <v>37</v>
      </c>
      <c r="C40" s="104">
        <f>SUM(C38:C39)</f>
        <v>1000000000</v>
      </c>
      <c r="D40" s="104">
        <f>SUM(D38:D39)</f>
        <v>1050000000</v>
      </c>
      <c r="E40" s="104">
        <f>SUM(E38:E39)</f>
        <v>1102500000</v>
      </c>
      <c r="F40" s="104">
        <f>SUM(F38:F39)</f>
        <v>3152500000</v>
      </c>
      <c r="G40" s="104">
        <v>1155240000</v>
      </c>
      <c r="H40" s="11"/>
      <c r="J40" s="1">
        <f t="shared" si="0"/>
        <v>1189897200</v>
      </c>
    </row>
    <row r="41" spans="1:10" ht="35.1" customHeight="1">
      <c r="A41" s="71"/>
      <c r="B41" s="69"/>
      <c r="C41" s="70"/>
      <c r="D41" s="70"/>
      <c r="E41" s="70"/>
      <c r="F41" s="70"/>
      <c r="G41" s="70"/>
      <c r="H41" s="11"/>
      <c r="J41" s="1">
        <f t="shared" si="0"/>
        <v>1.03</v>
      </c>
    </row>
    <row r="42" spans="1:10" ht="35.1" customHeight="1">
      <c r="A42" s="71"/>
      <c r="B42" s="69"/>
      <c r="C42" s="70"/>
      <c r="D42" s="70"/>
      <c r="E42" s="70"/>
      <c r="F42" s="70"/>
      <c r="G42" s="70"/>
      <c r="H42" s="11"/>
      <c r="J42" s="1">
        <f t="shared" si="0"/>
        <v>1.03</v>
      </c>
    </row>
    <row r="43" spans="1:10" ht="35.1" customHeight="1">
      <c r="A43" s="102"/>
      <c r="B43" s="103" t="s">
        <v>95</v>
      </c>
      <c r="C43" s="104">
        <f>SUM(C40,C35,C30,C24,C18,C12)</f>
        <v>1532751000</v>
      </c>
      <c r="D43" s="104">
        <f t="shared" ref="D43:F43" si="1">SUM(D40,D35,D30,D24,D18,D12)</f>
        <v>1609388550</v>
      </c>
      <c r="E43" s="104">
        <f t="shared" si="1"/>
        <v>1689857977.5</v>
      </c>
      <c r="F43" s="104">
        <f t="shared" si="1"/>
        <v>4831997527.5</v>
      </c>
      <c r="G43" s="104">
        <v>1741212000</v>
      </c>
      <c r="H43" s="11"/>
      <c r="J43" s="1">
        <f t="shared" si="0"/>
        <v>1793448360</v>
      </c>
    </row>
    <row r="44" spans="1:10" ht="19.5" thickBot="1">
      <c r="A44" s="76"/>
      <c r="B44" s="77"/>
      <c r="C44" s="78"/>
      <c r="D44" s="78"/>
      <c r="E44" s="78"/>
      <c r="F44" s="78"/>
      <c r="G44" s="78"/>
      <c r="H44" s="11"/>
    </row>
    <row r="45" spans="1:10">
      <c r="A45" s="79"/>
      <c r="B45" s="11"/>
      <c r="C45" s="80"/>
      <c r="D45" s="80"/>
      <c r="E45" s="80"/>
      <c r="F45" s="80"/>
      <c r="G45" s="80"/>
      <c r="H45" s="11"/>
    </row>
    <row r="46" spans="1:10">
      <c r="A46" s="79"/>
      <c r="B46" s="11"/>
      <c r="C46" s="11"/>
      <c r="D46" s="11"/>
      <c r="E46" s="11"/>
      <c r="F46" s="11"/>
      <c r="G46" s="11"/>
      <c r="H46" s="11"/>
    </row>
    <row r="47" spans="1:10">
      <c r="A47" s="79"/>
      <c r="B47" s="11"/>
      <c r="C47" s="11"/>
      <c r="D47" s="11"/>
      <c r="E47" s="11"/>
      <c r="F47" s="11"/>
      <c r="G47" s="11"/>
      <c r="H47" s="11"/>
    </row>
    <row r="48" spans="1:10">
      <c r="A48" s="79"/>
      <c r="B48" s="11"/>
      <c r="C48" s="11"/>
      <c r="D48" s="11"/>
      <c r="E48" s="11"/>
      <c r="F48" s="11"/>
      <c r="G48" s="11"/>
      <c r="H48" s="11"/>
    </row>
    <row r="49" spans="1:8">
      <c r="A49" s="79"/>
      <c r="B49" s="11"/>
      <c r="C49" s="11"/>
      <c r="D49" s="11"/>
      <c r="E49" s="11"/>
      <c r="F49" s="11"/>
      <c r="G49" s="11"/>
      <c r="H49" s="11"/>
    </row>
    <row r="50" spans="1:8">
      <c r="A50" s="79"/>
      <c r="B50" s="11"/>
      <c r="C50" s="11"/>
      <c r="D50" s="11"/>
      <c r="E50" s="11"/>
      <c r="F50" s="11"/>
      <c r="G50" s="11"/>
      <c r="H50" s="11"/>
    </row>
    <row r="51" spans="1:8">
      <c r="A51" s="79"/>
      <c r="B51" s="11"/>
      <c r="C51" s="11"/>
      <c r="D51" s="11"/>
      <c r="E51" s="11"/>
      <c r="F51" s="11"/>
      <c r="G51" s="11"/>
      <c r="H51" s="11"/>
    </row>
    <row r="52" spans="1:8">
      <c r="A52" s="79"/>
      <c r="B52" s="11"/>
      <c r="C52" s="11"/>
      <c r="D52" s="11"/>
      <c r="E52" s="11"/>
      <c r="F52" s="11"/>
      <c r="G52" s="11"/>
      <c r="H52" s="11"/>
    </row>
    <row r="53" spans="1:8">
      <c r="A53" s="79"/>
      <c r="B53" s="11"/>
      <c r="C53" s="11"/>
      <c r="D53" s="11"/>
      <c r="E53" s="11"/>
      <c r="F53" s="11"/>
      <c r="G53" s="11"/>
      <c r="H53" s="11"/>
    </row>
    <row r="54" spans="1:8">
      <c r="A54" s="79"/>
      <c r="B54" s="11"/>
      <c r="C54" s="11"/>
      <c r="D54" s="11"/>
      <c r="E54" s="11"/>
      <c r="F54" s="11"/>
      <c r="G54" s="11"/>
      <c r="H54" s="11"/>
    </row>
    <row r="55" spans="1:8">
      <c r="A55" s="79"/>
      <c r="B55" s="11"/>
      <c r="C55" s="11"/>
      <c r="D55" s="11"/>
      <c r="E55" s="11"/>
      <c r="F55" s="11"/>
      <c r="G55" s="11"/>
      <c r="H55" s="11"/>
    </row>
    <row r="56" spans="1:8">
      <c r="A56" s="79"/>
      <c r="B56" s="11"/>
      <c r="C56" s="11"/>
      <c r="D56" s="11"/>
      <c r="E56" s="11"/>
      <c r="F56" s="11"/>
      <c r="G56" s="11"/>
      <c r="H56" s="11"/>
    </row>
    <row r="57" spans="1:8">
      <c r="A57" s="79"/>
      <c r="B57" s="11"/>
      <c r="C57" s="11"/>
      <c r="D57" s="11"/>
      <c r="E57" s="11"/>
      <c r="F57" s="11"/>
      <c r="G57" s="11"/>
      <c r="H57" s="11"/>
    </row>
    <row r="58" spans="1:8">
      <c r="A58" s="11"/>
      <c r="B58" s="11"/>
      <c r="C58" s="11"/>
      <c r="D58" s="11"/>
      <c r="E58" s="11"/>
      <c r="F58" s="11"/>
      <c r="G58" s="11"/>
      <c r="H58" s="11"/>
    </row>
    <row r="59" spans="1:8">
      <c r="A59" s="11"/>
      <c r="B59" s="11"/>
      <c r="C59" s="11"/>
      <c r="D59" s="11"/>
      <c r="E59" s="11"/>
      <c r="F59" s="11"/>
      <c r="G59" s="11"/>
      <c r="H59" s="11"/>
    </row>
    <row r="60" spans="1:8">
      <c r="A60" s="11"/>
      <c r="B60" s="11"/>
      <c r="C60" s="11"/>
      <c r="D60" s="11"/>
      <c r="E60" s="11"/>
      <c r="F60" s="11"/>
      <c r="G60" s="11"/>
      <c r="H60" s="11"/>
    </row>
    <row r="61" spans="1:8">
      <c r="A61" s="11"/>
      <c r="B61" s="11"/>
      <c r="C61" s="11"/>
      <c r="D61" s="11"/>
      <c r="E61" s="11"/>
      <c r="F61" s="11"/>
      <c r="G61" s="11"/>
      <c r="H61" s="11"/>
    </row>
    <row r="62" spans="1:8">
      <c r="A62" s="11"/>
      <c r="B62" s="11"/>
      <c r="C62" s="11"/>
      <c r="D62" s="11"/>
      <c r="E62" s="11"/>
      <c r="F62" s="11"/>
      <c r="G62" s="11"/>
      <c r="H62" s="11"/>
    </row>
    <row r="63" spans="1:8">
      <c r="A63" s="11"/>
      <c r="B63" s="11"/>
      <c r="C63" s="11"/>
      <c r="D63" s="11"/>
      <c r="E63" s="11"/>
      <c r="F63" s="11"/>
      <c r="G63" s="11"/>
      <c r="H63" s="11"/>
    </row>
    <row r="64" spans="1:8">
      <c r="A64" s="11"/>
      <c r="B64" s="11"/>
      <c r="C64" s="11"/>
      <c r="D64" s="11"/>
      <c r="E64" s="11"/>
      <c r="F64" s="11"/>
      <c r="G64" s="11"/>
      <c r="H64" s="11"/>
    </row>
    <row r="65" spans="1:8">
      <c r="A65" s="11"/>
      <c r="B65" s="11"/>
      <c r="C65" s="11"/>
      <c r="D65" s="11"/>
      <c r="E65" s="11"/>
      <c r="F65" s="11"/>
      <c r="G65" s="11"/>
      <c r="H65" s="11"/>
    </row>
    <row r="66" spans="1:8">
      <c r="A66" s="11"/>
      <c r="B66" s="11"/>
      <c r="C66" s="11"/>
      <c r="D66" s="11"/>
      <c r="E66" s="11"/>
      <c r="F66" s="11"/>
      <c r="G66" s="11"/>
      <c r="H66" s="11"/>
    </row>
    <row r="67" spans="1:8">
      <c r="A67" s="11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1"/>
      <c r="B69" s="11"/>
      <c r="C69" s="11"/>
      <c r="D69" s="11"/>
      <c r="E69" s="11"/>
      <c r="F69" s="11"/>
      <c r="G69" s="11"/>
      <c r="H69" s="11"/>
    </row>
    <row r="70" spans="1:8">
      <c r="A70" s="11"/>
      <c r="B70" s="11"/>
      <c r="C70" s="11"/>
      <c r="D70" s="11"/>
      <c r="E70" s="11"/>
      <c r="F70" s="11"/>
      <c r="G70" s="11"/>
      <c r="H70" s="11"/>
    </row>
    <row r="71" spans="1:8">
      <c r="A71" s="11"/>
      <c r="B71" s="11"/>
      <c r="C71" s="11"/>
      <c r="D71" s="11"/>
      <c r="E71" s="11"/>
      <c r="F71" s="11"/>
      <c r="G71" s="11"/>
      <c r="H71" s="11"/>
    </row>
    <row r="72" spans="1:8">
      <c r="A72" s="11"/>
      <c r="B72" s="11"/>
      <c r="C72" s="11"/>
      <c r="D72" s="11"/>
      <c r="E72" s="11"/>
      <c r="F72" s="11"/>
      <c r="G72" s="11"/>
      <c r="H72" s="11"/>
    </row>
    <row r="73" spans="1:8">
      <c r="A73" s="11"/>
      <c r="B73" s="11"/>
      <c r="C73" s="11"/>
      <c r="D73" s="11"/>
      <c r="E73" s="11"/>
      <c r="F73" s="11"/>
      <c r="G73" s="11"/>
      <c r="H73" s="11"/>
    </row>
    <row r="74" spans="1:8">
      <c r="A74" s="11"/>
      <c r="B74" s="11"/>
      <c r="C74" s="11"/>
      <c r="D74" s="11"/>
      <c r="E74" s="11"/>
      <c r="F74" s="11"/>
      <c r="G74" s="11"/>
      <c r="H74" s="11"/>
    </row>
    <row r="75" spans="1:8">
      <c r="A75" s="11"/>
      <c r="B75" s="11"/>
      <c r="C75" s="11"/>
      <c r="D75" s="11"/>
      <c r="E75" s="11"/>
      <c r="F75" s="11"/>
      <c r="G75" s="11"/>
      <c r="H75" s="11"/>
    </row>
    <row r="76" spans="1:8">
      <c r="A76" s="11"/>
      <c r="B76" s="11"/>
      <c r="C76" s="11"/>
      <c r="D76" s="11"/>
      <c r="E76" s="11"/>
      <c r="F76" s="11"/>
      <c r="G76" s="11"/>
      <c r="H76" s="11"/>
    </row>
    <row r="77" spans="1:8">
      <c r="A77" s="11"/>
      <c r="B77" s="11"/>
      <c r="C77" s="11"/>
      <c r="D77" s="11"/>
      <c r="E77" s="11"/>
      <c r="F77" s="11"/>
      <c r="G77" s="11"/>
      <c r="H77" s="11"/>
    </row>
    <row r="78" spans="1:8">
      <c r="A78" s="11"/>
      <c r="B78" s="11"/>
      <c r="C78" s="11"/>
      <c r="D78" s="11"/>
      <c r="E78" s="11"/>
      <c r="F78" s="11"/>
      <c r="G78" s="11"/>
      <c r="H78" s="11"/>
    </row>
    <row r="79" spans="1:8">
      <c r="A79" s="1"/>
    </row>
    <row r="80" spans="1:8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18" orientation="landscape" useFirstPageNumber="1" verticalDpi="300" r:id="rId1"/>
  <headerFooter>
    <oddFooter>&amp;C&amp;"Arial Black,Regular"&amp;18&amp;P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81"/>
  <sheetViews>
    <sheetView view="pageBreakPreview" zoomScale="60" zoomScalePageLayoutView="95" workbookViewId="0">
      <selection activeCell="B8" sqref="B8"/>
    </sheetView>
  </sheetViews>
  <sheetFormatPr defaultColWidth="9.140625" defaultRowHeight="18.75"/>
  <cols>
    <col min="1" max="1" width="14.28515625" style="6" customWidth="1"/>
    <col min="2" max="2" width="96.42578125" style="1" customWidth="1"/>
    <col min="3" max="6" width="20.140625" style="159" customWidth="1"/>
    <col min="7" max="7" width="20.28515625" style="1" customWidth="1"/>
    <col min="8" max="8" width="9.140625" style="1"/>
    <col min="9" max="9" width="31" style="62" customWidth="1"/>
    <col min="10" max="16384" width="9.140625" style="1"/>
  </cols>
  <sheetData>
    <row r="1" spans="1:9" ht="22.5" customHeight="1">
      <c r="A1" s="176" t="s">
        <v>2</v>
      </c>
      <c r="B1" s="176"/>
      <c r="C1" s="176"/>
      <c r="D1" s="176"/>
      <c r="E1" s="176"/>
      <c r="F1" s="176"/>
      <c r="G1" s="176"/>
    </row>
    <row r="2" spans="1:9" ht="22.5" customHeight="1">
      <c r="A2" s="176" t="s">
        <v>310</v>
      </c>
      <c r="B2" s="176"/>
      <c r="C2" s="176"/>
      <c r="D2" s="176"/>
      <c r="E2" s="176"/>
      <c r="F2" s="176"/>
      <c r="G2" s="176"/>
    </row>
    <row r="3" spans="1:9" ht="22.5" customHeight="1">
      <c r="A3" s="174" t="s">
        <v>210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209</v>
      </c>
      <c r="B4" s="175"/>
      <c r="C4" s="175"/>
      <c r="D4" s="175"/>
      <c r="E4" s="175"/>
      <c r="F4" s="175"/>
      <c r="G4" s="175"/>
    </row>
    <row r="5" spans="1:9" ht="39.75" customHeight="1">
      <c r="A5" s="12" t="s">
        <v>3</v>
      </c>
      <c r="B5" s="13" t="s">
        <v>4</v>
      </c>
      <c r="C5" s="14" t="s">
        <v>263</v>
      </c>
      <c r="D5" s="165" t="s">
        <v>411</v>
      </c>
      <c r="E5" s="165" t="s">
        <v>412</v>
      </c>
      <c r="F5" s="166" t="s">
        <v>413</v>
      </c>
      <c r="G5" s="14" t="s">
        <v>5</v>
      </c>
    </row>
    <row r="6" spans="1:9" ht="38.1" customHeight="1">
      <c r="A6" s="12"/>
      <c r="B6" s="13"/>
      <c r="C6" s="60" t="s">
        <v>0</v>
      </c>
      <c r="D6" s="60"/>
      <c r="E6" s="60"/>
      <c r="F6" s="60"/>
      <c r="G6" s="14" t="s">
        <v>0</v>
      </c>
    </row>
    <row r="7" spans="1:9" ht="38.1" customHeight="1">
      <c r="A7" s="12">
        <v>23010100</v>
      </c>
      <c r="B7" s="13" t="s">
        <v>7</v>
      </c>
      <c r="C7" s="61"/>
      <c r="D7" s="61"/>
      <c r="E7" s="61"/>
      <c r="F7" s="61"/>
      <c r="G7" s="15"/>
    </row>
    <row r="8" spans="1:9" ht="38.1" customHeight="1">
      <c r="A8" s="16">
        <v>23010105</v>
      </c>
      <c r="B8" s="17" t="s">
        <v>11</v>
      </c>
      <c r="C8" s="61">
        <v>148320000</v>
      </c>
      <c r="D8" s="61">
        <f>PRODUCT(C8,1.05)</f>
        <v>155736000</v>
      </c>
      <c r="E8" s="61">
        <f>PRODUCT(D8,1.05)</f>
        <v>163522800</v>
      </c>
      <c r="F8" s="61">
        <f>SUM(C8:E8)</f>
        <v>467578800</v>
      </c>
      <c r="G8" s="15">
        <v>144000000</v>
      </c>
      <c r="I8" s="62">
        <f t="shared" ref="I8:I38" si="0">PRODUCT(G8,1.03)</f>
        <v>148320000</v>
      </c>
    </row>
    <row r="9" spans="1:9" ht="38.1" customHeight="1">
      <c r="A9" s="16">
        <v>23010106</v>
      </c>
      <c r="B9" s="17" t="s">
        <v>12</v>
      </c>
      <c r="C9" s="61"/>
      <c r="D9" s="61"/>
      <c r="E9" s="61"/>
      <c r="F9" s="61"/>
      <c r="G9" s="15"/>
      <c r="I9" s="62">
        <f t="shared" si="0"/>
        <v>1.03</v>
      </c>
    </row>
    <row r="10" spans="1:9" ht="38.1" customHeight="1">
      <c r="A10" s="16">
        <v>23010107</v>
      </c>
      <c r="B10" s="17" t="s">
        <v>13</v>
      </c>
      <c r="C10" s="61"/>
      <c r="D10" s="61"/>
      <c r="E10" s="61"/>
      <c r="F10" s="61"/>
      <c r="G10" s="15"/>
      <c r="I10" s="62">
        <f t="shared" si="0"/>
        <v>1.03</v>
      </c>
    </row>
    <row r="11" spans="1:9" ht="38.1" customHeight="1">
      <c r="A11" s="16">
        <v>23010112</v>
      </c>
      <c r="B11" s="17" t="s">
        <v>18</v>
      </c>
      <c r="C11" s="61">
        <v>222480000</v>
      </c>
      <c r="D11" s="61">
        <f>PRODUCT(C11,1.05)</f>
        <v>233604000</v>
      </c>
      <c r="E11" s="61">
        <f>PRODUCT(D11,1.05)</f>
        <v>245284200</v>
      </c>
      <c r="F11" s="61">
        <f>SUM(C11:E11)</f>
        <v>701368200</v>
      </c>
      <c r="G11" s="15">
        <v>216000000</v>
      </c>
      <c r="I11" s="62">
        <f t="shared" si="0"/>
        <v>222480000</v>
      </c>
    </row>
    <row r="12" spans="1:9" ht="38.1" customHeight="1">
      <c r="A12" s="81"/>
      <c r="B12" s="82" t="s">
        <v>37</v>
      </c>
      <c r="C12" s="83">
        <f>SUM(C7:C11)</f>
        <v>370800000</v>
      </c>
      <c r="D12" s="83">
        <f>PRODUCT(C12,1.05)</f>
        <v>389340000</v>
      </c>
      <c r="E12" s="83">
        <f>PRODUCT(D12,1.05)</f>
        <v>408807000</v>
      </c>
      <c r="F12" s="83">
        <f>SUM(D12:E12)</f>
        <v>798147000</v>
      </c>
      <c r="G12" s="83">
        <v>360000000</v>
      </c>
      <c r="I12" s="62">
        <f t="shared" si="0"/>
        <v>370800000</v>
      </c>
    </row>
    <row r="13" spans="1:9" ht="38.1" customHeight="1">
      <c r="A13" s="16"/>
      <c r="B13" s="17"/>
      <c r="C13" s="61"/>
      <c r="D13" s="61"/>
      <c r="E13" s="61"/>
      <c r="F13" s="61"/>
      <c r="G13" s="15"/>
      <c r="I13" s="62">
        <f t="shared" si="0"/>
        <v>1.03</v>
      </c>
    </row>
    <row r="14" spans="1:9" ht="38.1" customHeight="1">
      <c r="A14" s="12">
        <v>23020100</v>
      </c>
      <c r="B14" s="13" t="s">
        <v>38</v>
      </c>
      <c r="C14" s="61"/>
      <c r="D14" s="61"/>
      <c r="E14" s="61"/>
      <c r="F14" s="61"/>
      <c r="G14" s="15"/>
      <c r="I14" s="62">
        <f t="shared" si="0"/>
        <v>1.03</v>
      </c>
    </row>
    <row r="15" spans="1:9" ht="38.1" customHeight="1">
      <c r="A15" s="16">
        <v>23020101</v>
      </c>
      <c r="B15" s="17" t="s">
        <v>39</v>
      </c>
      <c r="C15" s="61">
        <v>2344616000</v>
      </c>
      <c r="D15" s="61">
        <f>PRODUCT(C15,1.05)</f>
        <v>2461846800</v>
      </c>
      <c r="E15" s="61">
        <f>PRODUCT(D15,1.05)</f>
        <v>2584939140</v>
      </c>
      <c r="F15" s="61">
        <f>SUM(C15:E15)</f>
        <v>7391401940</v>
      </c>
      <c r="G15" s="15">
        <v>3247200000</v>
      </c>
      <c r="I15" s="62">
        <f t="shared" si="0"/>
        <v>3344616000</v>
      </c>
    </row>
    <row r="16" spans="1:9" ht="38.1" customHeight="1">
      <c r="A16" s="71">
        <v>23020128</v>
      </c>
      <c r="B16" s="72" t="s">
        <v>147</v>
      </c>
      <c r="C16" s="72"/>
      <c r="D16" s="72"/>
      <c r="E16" s="72"/>
      <c r="F16" s="72"/>
      <c r="G16" s="70"/>
      <c r="H16" s="11"/>
      <c r="I16" s="62">
        <f t="shared" si="0"/>
        <v>1.03</v>
      </c>
    </row>
    <row r="17" spans="1:9" ht="38.1" customHeight="1">
      <c r="A17" s="81"/>
      <c r="B17" s="82" t="s">
        <v>37</v>
      </c>
      <c r="C17" s="83">
        <f>SUM(C15:C16)</f>
        <v>2344616000</v>
      </c>
      <c r="D17" s="83">
        <f>PRODUCT(C17,1.05)</f>
        <v>2461846800</v>
      </c>
      <c r="E17" s="83">
        <f>PRODUCT(D17,1.05)</f>
        <v>2584939140</v>
      </c>
      <c r="F17" s="83">
        <f>SUM(D17:E17)</f>
        <v>5046785940</v>
      </c>
      <c r="G17" s="83">
        <v>3247200000</v>
      </c>
      <c r="I17" s="62">
        <f t="shared" si="0"/>
        <v>3344616000</v>
      </c>
    </row>
    <row r="18" spans="1:9" ht="38.1" customHeight="1">
      <c r="A18" s="68">
        <v>23030100</v>
      </c>
      <c r="B18" s="69" t="s">
        <v>61</v>
      </c>
      <c r="C18" s="61"/>
      <c r="D18" s="61"/>
      <c r="E18" s="61"/>
      <c r="F18" s="61"/>
      <c r="G18" s="15"/>
      <c r="I18" s="62">
        <f t="shared" si="0"/>
        <v>1.03</v>
      </c>
    </row>
    <row r="19" spans="1:9" ht="38.1" customHeight="1">
      <c r="A19" s="16">
        <v>23030121</v>
      </c>
      <c r="B19" s="17" t="s">
        <v>77</v>
      </c>
      <c r="C19" s="61">
        <v>600382070</v>
      </c>
      <c r="D19" s="61">
        <f>PRODUCT(C19,1.05)</f>
        <v>630401173.5</v>
      </c>
      <c r="E19" s="61">
        <f>PRODUCT(D19,1.05)</f>
        <v>661921232.17500007</v>
      </c>
      <c r="F19" s="61">
        <f>SUM(C19:E19)</f>
        <v>1892704475.6750002</v>
      </c>
      <c r="G19" s="15">
        <v>1553769000</v>
      </c>
      <c r="I19" s="62">
        <f t="shared" si="0"/>
        <v>1600382070</v>
      </c>
    </row>
    <row r="20" spans="1:9" ht="38.1" customHeight="1">
      <c r="A20" s="81"/>
      <c r="B20" s="82" t="s">
        <v>37</v>
      </c>
      <c r="C20" s="83">
        <v>600382070</v>
      </c>
      <c r="D20" s="83">
        <f>PRODUCT(C20,1.05)</f>
        <v>630401173.5</v>
      </c>
      <c r="E20" s="83">
        <f>PRODUCT(D20,1.05)</f>
        <v>661921232.17500007</v>
      </c>
      <c r="F20" s="83">
        <f>SUM(C20:E20)</f>
        <v>1892704475.6750002</v>
      </c>
      <c r="G20" s="83">
        <v>1553769000</v>
      </c>
      <c r="I20" s="62">
        <f t="shared" si="0"/>
        <v>1600382070</v>
      </c>
    </row>
    <row r="21" spans="1:9" ht="38.1" customHeight="1">
      <c r="A21" s="71">
        <v>23040106</v>
      </c>
      <c r="B21" s="72" t="s">
        <v>1</v>
      </c>
      <c r="C21" s="128"/>
      <c r="D21" s="128"/>
      <c r="E21" s="128"/>
      <c r="F21" s="128"/>
      <c r="G21" s="70"/>
      <c r="I21" s="62">
        <f t="shared" si="0"/>
        <v>1.03</v>
      </c>
    </row>
    <row r="22" spans="1:9" ht="38.1" customHeight="1">
      <c r="A22" s="71">
        <v>23040107</v>
      </c>
      <c r="B22" s="72" t="s">
        <v>104</v>
      </c>
      <c r="C22" s="128"/>
      <c r="D22" s="128"/>
      <c r="E22" s="128"/>
      <c r="F22" s="128"/>
      <c r="G22" s="70"/>
      <c r="I22" s="62">
        <f t="shared" si="0"/>
        <v>1.03</v>
      </c>
    </row>
    <row r="23" spans="1:9" ht="38.1" customHeight="1">
      <c r="A23" s="71">
        <v>23040108</v>
      </c>
      <c r="B23" s="72" t="s">
        <v>103</v>
      </c>
      <c r="C23" s="128"/>
      <c r="D23" s="128"/>
      <c r="E23" s="128"/>
      <c r="F23" s="128"/>
      <c r="G23" s="70"/>
      <c r="I23" s="62">
        <f t="shared" si="0"/>
        <v>1.03</v>
      </c>
    </row>
    <row r="24" spans="1:9" ht="38.1" customHeight="1">
      <c r="A24" s="71">
        <v>23040109</v>
      </c>
      <c r="B24" s="72" t="s">
        <v>200</v>
      </c>
      <c r="C24" s="128"/>
      <c r="D24" s="128"/>
      <c r="E24" s="128"/>
      <c r="F24" s="128"/>
      <c r="G24" s="70"/>
      <c r="I24" s="62">
        <f t="shared" si="0"/>
        <v>1.03</v>
      </c>
    </row>
    <row r="25" spans="1:9" ht="38.1" customHeight="1">
      <c r="A25" s="81"/>
      <c r="B25" s="82" t="s">
        <v>37</v>
      </c>
      <c r="C25" s="83"/>
      <c r="D25" s="83"/>
      <c r="E25" s="83"/>
      <c r="F25" s="83"/>
      <c r="G25" s="83"/>
      <c r="I25" s="62">
        <f t="shared" si="0"/>
        <v>1.03</v>
      </c>
    </row>
    <row r="26" spans="1:9" ht="38.1" customHeight="1">
      <c r="A26" s="12">
        <v>23050100</v>
      </c>
      <c r="B26" s="13" t="s">
        <v>89</v>
      </c>
      <c r="C26" s="61"/>
      <c r="D26" s="61"/>
      <c r="E26" s="61"/>
      <c r="F26" s="61"/>
      <c r="G26" s="15"/>
      <c r="I26" s="62">
        <f t="shared" si="0"/>
        <v>1.03</v>
      </c>
    </row>
    <row r="27" spans="1:9" ht="38.1" customHeight="1">
      <c r="A27" s="16">
        <v>23050101</v>
      </c>
      <c r="B27" s="17" t="s">
        <v>90</v>
      </c>
      <c r="C27" s="61">
        <v>38934000</v>
      </c>
      <c r="D27" s="61">
        <f>PRODUCT(C27,1.05)</f>
        <v>40880700</v>
      </c>
      <c r="E27" s="61">
        <f>PRODUCT(D27,1.05)</f>
        <v>42924735</v>
      </c>
      <c r="F27" s="61">
        <f>SUM(C27:E27)</f>
        <v>122739435</v>
      </c>
      <c r="G27" s="15">
        <v>37800000</v>
      </c>
      <c r="I27" s="62">
        <f t="shared" si="0"/>
        <v>38934000</v>
      </c>
    </row>
    <row r="28" spans="1:9" ht="38.1" customHeight="1">
      <c r="A28" s="16">
        <v>23050102</v>
      </c>
      <c r="B28" s="17" t="s">
        <v>91</v>
      </c>
      <c r="C28" s="61"/>
      <c r="D28" s="61"/>
      <c r="E28" s="61"/>
      <c r="F28" s="61"/>
      <c r="G28" s="15"/>
      <c r="I28" s="62">
        <f t="shared" si="0"/>
        <v>1.03</v>
      </c>
    </row>
    <row r="29" spans="1:9" ht="38.1" customHeight="1">
      <c r="A29" s="16">
        <v>23050103</v>
      </c>
      <c r="B29" s="17" t="s">
        <v>92</v>
      </c>
      <c r="C29" s="61"/>
      <c r="D29" s="61"/>
      <c r="E29" s="61"/>
      <c r="F29" s="61"/>
      <c r="G29" s="15"/>
      <c r="I29" s="62">
        <f t="shared" si="0"/>
        <v>1.03</v>
      </c>
    </row>
    <row r="30" spans="1:9" ht="38.1" customHeight="1">
      <c r="A30" s="16">
        <v>23050104</v>
      </c>
      <c r="B30" s="17" t="s">
        <v>93</v>
      </c>
      <c r="C30" s="61"/>
      <c r="D30" s="61"/>
      <c r="E30" s="61"/>
      <c r="F30" s="61"/>
      <c r="G30" s="15"/>
      <c r="I30" s="62">
        <f t="shared" si="0"/>
        <v>1.03</v>
      </c>
    </row>
    <row r="31" spans="1:9" ht="38.1" customHeight="1">
      <c r="A31" s="16">
        <v>23050107</v>
      </c>
      <c r="B31" s="17" t="s">
        <v>94</v>
      </c>
      <c r="C31" s="61"/>
      <c r="D31" s="61"/>
      <c r="E31" s="61"/>
      <c r="F31" s="61"/>
      <c r="G31" s="15"/>
      <c r="I31" s="62">
        <f t="shared" si="0"/>
        <v>1.03</v>
      </c>
    </row>
    <row r="32" spans="1:9" ht="38.1" customHeight="1">
      <c r="A32" s="71">
        <v>23050128</v>
      </c>
      <c r="B32" s="75" t="s">
        <v>187</v>
      </c>
      <c r="C32" s="128"/>
      <c r="D32" s="128"/>
      <c r="E32" s="128"/>
      <c r="F32" s="128"/>
      <c r="G32" s="70"/>
      <c r="I32" s="62">
        <f t="shared" si="0"/>
        <v>1.03</v>
      </c>
    </row>
    <row r="33" spans="1:9" ht="38.1" customHeight="1">
      <c r="A33" s="71">
        <v>23050129</v>
      </c>
      <c r="B33" s="72" t="s">
        <v>188</v>
      </c>
      <c r="C33" s="159">
        <v>1391890500</v>
      </c>
      <c r="D33" s="61">
        <f>PRODUCT(C33,1.05)</f>
        <v>1461485025</v>
      </c>
      <c r="E33" s="61">
        <f>PRODUCT(D33,1.05)</f>
        <v>1534559276.25</v>
      </c>
      <c r="F33" s="159">
        <f>SUM(C33:E33)</f>
        <v>4387934801.25</v>
      </c>
      <c r="G33" s="70">
        <v>1351350000</v>
      </c>
      <c r="I33" s="62">
        <f t="shared" si="0"/>
        <v>1391890500</v>
      </c>
    </row>
    <row r="34" spans="1:9" ht="38.1" customHeight="1">
      <c r="A34" s="71">
        <v>23050130</v>
      </c>
      <c r="B34" s="72" t="s">
        <v>151</v>
      </c>
      <c r="C34" s="129"/>
      <c r="D34" s="129"/>
      <c r="E34" s="129"/>
      <c r="F34" s="129"/>
      <c r="G34" s="70"/>
      <c r="I34" s="62">
        <f t="shared" si="0"/>
        <v>1.03</v>
      </c>
    </row>
    <row r="35" spans="1:9" ht="38.1" customHeight="1">
      <c r="A35" s="71">
        <v>23050131</v>
      </c>
      <c r="B35" s="72" t="s">
        <v>189</v>
      </c>
      <c r="C35" s="129">
        <v>100000000</v>
      </c>
      <c r="D35" s="61">
        <f>PRODUCT(C35,1.05)</f>
        <v>105000000</v>
      </c>
      <c r="E35" s="61">
        <f>PRODUCT(D35,1.05)</f>
        <v>110250000</v>
      </c>
      <c r="F35" s="129">
        <f>SUM(C35:E35)</f>
        <v>315250000</v>
      </c>
      <c r="G35" s="70"/>
      <c r="I35" s="62">
        <f t="shared" si="0"/>
        <v>1.03</v>
      </c>
    </row>
    <row r="36" spans="1:9" ht="38.1" customHeight="1">
      <c r="A36" s="81"/>
      <c r="B36" s="82" t="s">
        <v>37</v>
      </c>
      <c r="C36" s="83">
        <f>SUM(C35)</f>
        <v>100000000</v>
      </c>
      <c r="D36" s="83">
        <f>PRODUCT(C36,1.05)</f>
        <v>105000000</v>
      </c>
      <c r="E36" s="83">
        <f>PRODUCT(D36,1.05)</f>
        <v>110250000</v>
      </c>
      <c r="F36" s="83">
        <f>SUM(D36:E36)</f>
        <v>215250000</v>
      </c>
      <c r="G36" s="83">
        <v>1389150000</v>
      </c>
      <c r="I36" s="62">
        <f t="shared" si="0"/>
        <v>1430824500</v>
      </c>
    </row>
    <row r="37" spans="1:9" ht="38.1" customHeight="1">
      <c r="A37" s="16"/>
      <c r="B37" s="13"/>
      <c r="C37" s="61"/>
      <c r="D37" s="61"/>
      <c r="E37" s="61"/>
      <c r="F37" s="61"/>
      <c r="G37" s="15"/>
      <c r="I37" s="62">
        <f t="shared" si="0"/>
        <v>1.03</v>
      </c>
    </row>
    <row r="38" spans="1:9" ht="38.1" customHeight="1">
      <c r="A38" s="81"/>
      <c r="B38" s="82" t="s">
        <v>95</v>
      </c>
      <c r="C38" s="83">
        <f>SUM(C36,C25,C20,C17,C12)</f>
        <v>3415798070</v>
      </c>
      <c r="D38" s="83">
        <f>PRODUCT(C38,1.05)</f>
        <v>3586587973.5</v>
      </c>
      <c r="E38" s="83">
        <f>PRODUCT(D38,1.05)</f>
        <v>3765917372.1750002</v>
      </c>
      <c r="F38" s="83">
        <f>SUM(D38:E38)</f>
        <v>7352505345.6750002</v>
      </c>
      <c r="G38" s="83">
        <v>6550119000</v>
      </c>
      <c r="I38" s="62">
        <f t="shared" si="0"/>
        <v>6746622570</v>
      </c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7" firstPageNumber="163" orientation="landscape" useFirstPageNumber="1" verticalDpi="300" r:id="rId1"/>
  <headerFooter>
    <oddFooter>&amp;C&amp;"-,Bold"&amp;18&amp;P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I93"/>
  <sheetViews>
    <sheetView view="pageBreakPreview" topLeftCell="A40" zoomScale="60" workbookViewId="0">
      <selection activeCell="C20" sqref="C20"/>
    </sheetView>
  </sheetViews>
  <sheetFormatPr defaultColWidth="9.140625" defaultRowHeight="16.5"/>
  <cols>
    <col min="1" max="1" width="14.28515625" style="6" customWidth="1"/>
    <col min="2" max="2" width="87.5703125" style="1" customWidth="1"/>
    <col min="3" max="3" width="17.42578125" style="1" customWidth="1"/>
    <col min="4" max="4" width="19.42578125" style="1" customWidth="1"/>
    <col min="5" max="5" width="17.85546875" style="1" customWidth="1"/>
    <col min="6" max="6" width="19.28515625" style="1" customWidth="1"/>
    <col min="7" max="7" width="19.7109375" style="1" customWidth="1"/>
    <col min="8" max="8" width="9.140625" style="1"/>
    <col min="9" max="9" width="17.7109375" style="1" bestFit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119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9" ht="83.2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5.1" customHeight="1">
      <c r="A9" s="71">
        <v>23010102</v>
      </c>
      <c r="B9" s="72" t="s">
        <v>8</v>
      </c>
      <c r="C9" s="70"/>
      <c r="D9" s="70"/>
      <c r="E9" s="70"/>
      <c r="F9" s="70"/>
      <c r="G9" s="70"/>
    </row>
    <row r="10" spans="1:9" ht="35.1" customHeight="1">
      <c r="A10" s="71">
        <v>23010106</v>
      </c>
      <c r="B10" s="72" t="s">
        <v>340</v>
      </c>
      <c r="C10" s="70">
        <v>8000000</v>
      </c>
      <c r="D10" s="70">
        <f>PRODUCT(C10,1.05)</f>
        <v>8400000</v>
      </c>
      <c r="E10" s="70">
        <f>PRODUCT(D10,1.05)</f>
        <v>8820000</v>
      </c>
      <c r="F10" s="70">
        <f>SUM(C10:E10)</f>
        <v>25220000</v>
      </c>
      <c r="G10" s="70"/>
    </row>
    <row r="11" spans="1:9" ht="35.1" customHeight="1">
      <c r="A11" s="71">
        <v>23010107</v>
      </c>
      <c r="B11" s="72" t="s">
        <v>13</v>
      </c>
      <c r="C11" s="70">
        <v>22000000</v>
      </c>
      <c r="D11" s="70">
        <f>PRODUCT(C11,1.05)</f>
        <v>23100000</v>
      </c>
      <c r="E11" s="70">
        <f>PRODUCT(D11,1.05)</f>
        <v>24255000</v>
      </c>
      <c r="F11" s="70">
        <f>SUM(C11:E11)</f>
        <v>69355000</v>
      </c>
      <c r="G11" s="70"/>
    </row>
    <row r="12" spans="1:9" s="11" customFormat="1" ht="35.1" customHeight="1">
      <c r="A12" s="71">
        <v>23010147</v>
      </c>
      <c r="B12" s="72" t="s">
        <v>110</v>
      </c>
      <c r="C12" s="70"/>
      <c r="D12" s="70"/>
      <c r="E12" s="70"/>
      <c r="F12" s="70"/>
      <c r="G12" s="70"/>
    </row>
    <row r="13" spans="1:9" s="11" customFormat="1" ht="35.1" customHeight="1">
      <c r="A13" s="71">
        <v>23010148</v>
      </c>
      <c r="B13" s="72" t="s">
        <v>120</v>
      </c>
      <c r="C13" s="70">
        <v>50000000</v>
      </c>
      <c r="D13" s="70">
        <f>PRODUCT(C13,1.05)</f>
        <v>52500000</v>
      </c>
      <c r="E13" s="70">
        <f>PRODUCT(D13,1.05)</f>
        <v>55125000</v>
      </c>
      <c r="F13" s="70">
        <f>SUM(C13:E13)</f>
        <v>157625000</v>
      </c>
      <c r="G13" s="70">
        <v>188924400</v>
      </c>
      <c r="I13" s="65">
        <f>PRODUCT(G13,1.03)</f>
        <v>194592132</v>
      </c>
    </row>
    <row r="14" spans="1:9" s="11" customFormat="1" ht="35.1" customHeight="1">
      <c r="A14" s="71">
        <v>23010149</v>
      </c>
      <c r="B14" s="72" t="s">
        <v>123</v>
      </c>
      <c r="C14" s="70"/>
      <c r="D14" s="70"/>
      <c r="E14" s="70"/>
      <c r="F14" s="70"/>
      <c r="G14" s="70"/>
      <c r="I14" s="65"/>
    </row>
    <row r="15" spans="1:9" s="11" customFormat="1" ht="35.1" customHeight="1">
      <c r="A15" s="71">
        <v>23010156</v>
      </c>
      <c r="B15" s="72" t="s">
        <v>156</v>
      </c>
      <c r="C15" s="70"/>
      <c r="D15" s="70"/>
      <c r="E15" s="70"/>
      <c r="F15" s="70"/>
      <c r="G15" s="70"/>
      <c r="I15" s="65"/>
    </row>
    <row r="16" spans="1:9" ht="35.1" customHeight="1">
      <c r="A16" s="102"/>
      <c r="B16" s="103" t="s">
        <v>37</v>
      </c>
      <c r="C16" s="104">
        <f>SUM(C8:C15)</f>
        <v>80000000</v>
      </c>
      <c r="D16" s="104">
        <f>SUM(D10:D15)</f>
        <v>84000000</v>
      </c>
      <c r="E16" s="104">
        <f>SUM(E10:E15)</f>
        <v>88200000</v>
      </c>
      <c r="F16" s="104">
        <f>SUM(F10:F15)</f>
        <v>252200000</v>
      </c>
      <c r="G16" s="104">
        <v>188924400</v>
      </c>
      <c r="I16" s="65"/>
    </row>
    <row r="17" spans="1:9" ht="35.1" customHeight="1">
      <c r="A17" s="16"/>
      <c r="B17" s="17"/>
      <c r="C17" s="15"/>
      <c r="D17" s="15"/>
      <c r="E17" s="15"/>
      <c r="F17" s="15"/>
      <c r="G17" s="15"/>
      <c r="I17" s="65"/>
    </row>
    <row r="18" spans="1:9" ht="35.1" customHeight="1">
      <c r="A18" s="12">
        <v>23020100</v>
      </c>
      <c r="B18" s="13" t="s">
        <v>38</v>
      </c>
      <c r="C18" s="15"/>
      <c r="D18" s="15"/>
      <c r="E18" s="15"/>
      <c r="F18" s="15"/>
      <c r="G18" s="15"/>
      <c r="I18" s="65"/>
    </row>
    <row r="19" spans="1:9" ht="35.1" customHeight="1">
      <c r="A19" s="16">
        <v>23020101</v>
      </c>
      <c r="B19" s="17" t="s">
        <v>102</v>
      </c>
      <c r="C19" s="15"/>
      <c r="D19" s="15"/>
      <c r="E19" s="15"/>
      <c r="F19" s="15"/>
      <c r="G19" s="15"/>
      <c r="I19" s="65"/>
    </row>
    <row r="20" spans="1:9" ht="35.1" customHeight="1">
      <c r="A20" s="71">
        <v>23020151</v>
      </c>
      <c r="B20" s="72" t="s">
        <v>155</v>
      </c>
      <c r="C20" s="70"/>
      <c r="D20" s="70"/>
      <c r="E20" s="70"/>
      <c r="F20" s="70"/>
      <c r="G20" s="70"/>
      <c r="H20" s="11"/>
      <c r="I20" s="65"/>
    </row>
    <row r="21" spans="1:9" ht="35.1" customHeight="1">
      <c r="A21" s="71">
        <v>23020152</v>
      </c>
      <c r="B21" s="72" t="s">
        <v>172</v>
      </c>
      <c r="C21" s="70"/>
      <c r="D21" s="70"/>
      <c r="E21" s="70"/>
      <c r="F21" s="70"/>
      <c r="G21" s="70"/>
      <c r="H21" s="11"/>
      <c r="I21" s="65"/>
    </row>
    <row r="22" spans="1:9" ht="35.1" customHeight="1">
      <c r="A22" s="102"/>
      <c r="B22" s="103" t="s">
        <v>37</v>
      </c>
      <c r="C22" s="104"/>
      <c r="D22" s="104"/>
      <c r="E22" s="104"/>
      <c r="F22" s="104"/>
      <c r="G22" s="104"/>
      <c r="H22" s="11"/>
      <c r="I22" s="65"/>
    </row>
    <row r="23" spans="1:9" ht="35.1" customHeight="1">
      <c r="A23" s="71"/>
      <c r="B23" s="69"/>
      <c r="C23" s="70"/>
      <c r="D23" s="70"/>
      <c r="E23" s="70"/>
      <c r="F23" s="70"/>
      <c r="G23" s="70"/>
      <c r="H23" s="11"/>
      <c r="I23" s="65"/>
    </row>
    <row r="24" spans="1:9" ht="35.1" customHeight="1">
      <c r="A24" s="68">
        <v>23030100</v>
      </c>
      <c r="B24" s="69" t="s">
        <v>61</v>
      </c>
      <c r="C24" s="70"/>
      <c r="D24" s="70"/>
      <c r="E24" s="70"/>
      <c r="F24" s="70"/>
      <c r="G24" s="70"/>
      <c r="H24" s="11"/>
      <c r="I24" s="65"/>
    </row>
    <row r="25" spans="1:9" ht="35.1" customHeight="1">
      <c r="A25" s="71">
        <v>23030101</v>
      </c>
      <c r="B25" s="72" t="s">
        <v>62</v>
      </c>
      <c r="C25" s="70"/>
      <c r="D25" s="70"/>
      <c r="E25" s="70"/>
      <c r="F25" s="70"/>
      <c r="G25" s="70"/>
      <c r="H25" s="11"/>
      <c r="I25" s="65"/>
    </row>
    <row r="26" spans="1:9" ht="35.1" customHeight="1">
      <c r="A26" s="71">
        <v>23020156</v>
      </c>
      <c r="B26" s="72" t="s">
        <v>100</v>
      </c>
      <c r="C26" s="70"/>
      <c r="D26" s="70"/>
      <c r="E26" s="70"/>
      <c r="F26" s="70"/>
      <c r="G26" s="70"/>
      <c r="H26" s="11"/>
      <c r="I26" s="65"/>
    </row>
    <row r="27" spans="1:9" ht="35.1" customHeight="1">
      <c r="A27" s="102"/>
      <c r="B27" s="103" t="s">
        <v>37</v>
      </c>
      <c r="C27" s="104"/>
      <c r="D27" s="104"/>
      <c r="E27" s="104"/>
      <c r="F27" s="104"/>
      <c r="G27" s="104"/>
      <c r="H27" s="11"/>
      <c r="I27" s="65"/>
    </row>
    <row r="28" spans="1:9" ht="35.1" customHeight="1">
      <c r="A28" s="71"/>
      <c r="B28" s="69"/>
      <c r="C28" s="70"/>
      <c r="D28" s="70"/>
      <c r="E28" s="70"/>
      <c r="F28" s="70"/>
      <c r="G28" s="70"/>
      <c r="H28" s="11"/>
      <c r="I28" s="65"/>
    </row>
    <row r="29" spans="1:9" ht="35.1" customHeight="1">
      <c r="A29" s="68">
        <v>23040100</v>
      </c>
      <c r="B29" s="69" t="s">
        <v>83</v>
      </c>
      <c r="C29" s="70"/>
      <c r="D29" s="70"/>
      <c r="E29" s="70"/>
      <c r="F29" s="70"/>
      <c r="G29" s="70"/>
      <c r="H29" s="11"/>
      <c r="I29" s="65"/>
    </row>
    <row r="30" spans="1:9" ht="35.1" customHeight="1">
      <c r="A30" s="71">
        <v>23040101</v>
      </c>
      <c r="B30" s="72" t="s">
        <v>84</v>
      </c>
      <c r="C30" s="70"/>
      <c r="D30" s="70"/>
      <c r="E30" s="70"/>
      <c r="F30" s="70"/>
      <c r="G30" s="70"/>
      <c r="H30" s="11"/>
      <c r="I30" s="65"/>
    </row>
    <row r="31" spans="1:9" ht="35.1" customHeight="1">
      <c r="A31" s="71">
        <v>23040109</v>
      </c>
      <c r="B31" s="72" t="s">
        <v>200</v>
      </c>
      <c r="C31" s="70"/>
      <c r="D31" s="70"/>
      <c r="E31" s="70"/>
      <c r="F31" s="70"/>
      <c r="G31" s="70"/>
      <c r="H31" s="11"/>
      <c r="I31" s="65"/>
    </row>
    <row r="32" spans="1:9" ht="35.1" customHeight="1">
      <c r="A32" s="102"/>
      <c r="B32" s="103" t="s">
        <v>37</v>
      </c>
      <c r="C32" s="104"/>
      <c r="D32" s="104"/>
      <c r="E32" s="104"/>
      <c r="F32" s="104"/>
      <c r="G32" s="104"/>
      <c r="H32" s="11"/>
      <c r="I32" s="65"/>
    </row>
    <row r="33" spans="1:9" ht="35.1" customHeight="1">
      <c r="A33" s="71"/>
      <c r="B33" s="69"/>
      <c r="C33" s="70"/>
      <c r="D33" s="70"/>
      <c r="E33" s="70"/>
      <c r="F33" s="70"/>
      <c r="G33" s="70"/>
      <c r="H33" s="11"/>
      <c r="I33" s="65"/>
    </row>
    <row r="34" spans="1:9" ht="35.1" customHeight="1">
      <c r="A34" s="68">
        <v>23050100</v>
      </c>
      <c r="B34" s="69" t="s">
        <v>89</v>
      </c>
      <c r="C34" s="70"/>
      <c r="D34" s="70"/>
      <c r="E34" s="70"/>
      <c r="F34" s="70"/>
      <c r="G34" s="70"/>
      <c r="H34" s="11"/>
      <c r="I34" s="65"/>
    </row>
    <row r="35" spans="1:9" ht="35.1" customHeight="1">
      <c r="A35" s="71">
        <v>23050101</v>
      </c>
      <c r="B35" s="72" t="s">
        <v>90</v>
      </c>
      <c r="C35" s="70"/>
      <c r="D35" s="70"/>
      <c r="E35" s="70"/>
      <c r="F35" s="70"/>
      <c r="G35" s="70"/>
      <c r="H35" s="11"/>
      <c r="I35" s="65"/>
    </row>
    <row r="36" spans="1:9" ht="35.1" customHeight="1">
      <c r="A36" s="71">
        <v>23050102</v>
      </c>
      <c r="B36" s="72" t="s">
        <v>91</v>
      </c>
      <c r="C36" s="70"/>
      <c r="D36" s="70"/>
      <c r="E36" s="70"/>
      <c r="F36" s="70"/>
      <c r="G36" s="70"/>
      <c r="H36" s="11"/>
    </row>
    <row r="37" spans="1:9" ht="35.1" customHeight="1">
      <c r="A37" s="71">
        <v>23050149</v>
      </c>
      <c r="B37" s="75" t="s">
        <v>198</v>
      </c>
      <c r="C37" s="70"/>
      <c r="D37" s="70"/>
      <c r="E37" s="70"/>
      <c r="F37" s="70"/>
      <c r="G37" s="70"/>
      <c r="H37" s="11"/>
    </row>
    <row r="38" spans="1:9" ht="35.1" customHeight="1">
      <c r="A38" s="102"/>
      <c r="B38" s="103" t="s">
        <v>37</v>
      </c>
      <c r="C38" s="104"/>
      <c r="D38" s="104"/>
      <c r="E38" s="104"/>
      <c r="F38" s="104"/>
      <c r="G38" s="104"/>
      <c r="H38" s="11"/>
    </row>
    <row r="39" spans="1:9" ht="35.1" customHeight="1">
      <c r="A39" s="71"/>
      <c r="B39" s="69"/>
      <c r="C39" s="73"/>
      <c r="D39" s="73"/>
      <c r="E39" s="73"/>
      <c r="F39" s="73"/>
      <c r="G39" s="73"/>
      <c r="H39" s="11"/>
    </row>
    <row r="40" spans="1:9" ht="35.1" customHeight="1">
      <c r="A40" s="71"/>
      <c r="B40" s="69" t="s">
        <v>112</v>
      </c>
      <c r="C40" s="73"/>
      <c r="D40" s="73"/>
      <c r="E40" s="73"/>
      <c r="F40" s="73"/>
      <c r="G40" s="73"/>
      <c r="H40" s="11"/>
    </row>
    <row r="41" spans="1:9" ht="35.1" customHeight="1">
      <c r="A41" s="71">
        <v>31090101</v>
      </c>
      <c r="B41" s="72" t="s">
        <v>113</v>
      </c>
      <c r="C41" s="70"/>
      <c r="D41" s="70"/>
      <c r="E41" s="70"/>
      <c r="F41" s="70"/>
      <c r="G41" s="70"/>
      <c r="H41" s="11"/>
    </row>
    <row r="42" spans="1:9" ht="35.1" customHeight="1">
      <c r="A42" s="71">
        <v>31090102</v>
      </c>
      <c r="B42" s="72" t="s">
        <v>114</v>
      </c>
      <c r="C42" s="70"/>
      <c r="D42" s="70"/>
      <c r="E42" s="70"/>
      <c r="F42" s="70"/>
      <c r="G42" s="70"/>
      <c r="H42" s="11"/>
    </row>
    <row r="43" spans="1:9" ht="35.1" customHeight="1">
      <c r="A43" s="71">
        <v>31090103</v>
      </c>
      <c r="B43" s="72" t="s">
        <v>115</v>
      </c>
      <c r="C43" s="70"/>
      <c r="D43" s="70"/>
      <c r="E43" s="70"/>
      <c r="F43" s="70"/>
      <c r="G43" s="70"/>
      <c r="H43" s="11"/>
    </row>
    <row r="44" spans="1:9" ht="35.1" customHeight="1">
      <c r="A44" s="71">
        <v>31090104</v>
      </c>
      <c r="B44" s="72" t="s">
        <v>116</v>
      </c>
      <c r="C44" s="70"/>
      <c r="D44" s="70"/>
      <c r="E44" s="70"/>
      <c r="F44" s="70"/>
      <c r="G44" s="70"/>
      <c r="H44" s="11"/>
    </row>
    <row r="45" spans="1:9" ht="35.1" customHeight="1">
      <c r="A45" s="71">
        <v>31090105</v>
      </c>
      <c r="B45" s="72" t="s">
        <v>117</v>
      </c>
      <c r="C45" s="70"/>
      <c r="D45" s="70"/>
      <c r="E45" s="70"/>
      <c r="F45" s="70"/>
      <c r="G45" s="70"/>
      <c r="H45" s="11"/>
    </row>
    <row r="46" spans="1:9" ht="35.1" customHeight="1">
      <c r="A46" s="71">
        <v>31090106</v>
      </c>
      <c r="B46" s="72" t="s">
        <v>118</v>
      </c>
      <c r="C46" s="70"/>
      <c r="D46" s="70"/>
      <c r="E46" s="70"/>
      <c r="F46" s="70"/>
      <c r="G46" s="70"/>
      <c r="H46" s="11"/>
    </row>
    <row r="47" spans="1:9" ht="35.1" customHeight="1">
      <c r="A47" s="102"/>
      <c r="B47" s="103" t="s">
        <v>37</v>
      </c>
      <c r="C47" s="104"/>
      <c r="D47" s="104"/>
      <c r="E47" s="104"/>
      <c r="F47" s="104"/>
      <c r="G47" s="104"/>
      <c r="H47" s="11"/>
    </row>
    <row r="48" spans="1:9" ht="35.1" customHeight="1">
      <c r="A48" s="71"/>
      <c r="B48" s="69"/>
      <c r="C48" s="70"/>
      <c r="D48" s="70"/>
      <c r="E48" s="70"/>
      <c r="F48" s="70"/>
      <c r="G48" s="70"/>
      <c r="H48" s="11"/>
    </row>
    <row r="49" spans="1:8" ht="35.1" customHeight="1">
      <c r="A49" s="102"/>
      <c r="B49" s="103" t="s">
        <v>95</v>
      </c>
      <c r="C49" s="104">
        <f>SUM(C47,C38,C32,C27,C22,C16)</f>
        <v>80000000</v>
      </c>
      <c r="D49" s="104">
        <f>SUM(D47,D38,D32,D27,D22,D16)</f>
        <v>84000000</v>
      </c>
      <c r="E49" s="104">
        <f>SUM(E47,E38,E32,E27,E22,E16)</f>
        <v>88200000</v>
      </c>
      <c r="F49" s="104">
        <f>SUM(F47,F38,F32,F27,F22,F16)</f>
        <v>252200000</v>
      </c>
      <c r="G49" s="104">
        <v>188924400</v>
      </c>
      <c r="H49" s="11"/>
    </row>
    <row r="50" spans="1:8" ht="35.1" customHeight="1" thickBot="1">
      <c r="A50" s="76"/>
      <c r="B50" s="77"/>
      <c r="C50" s="78"/>
      <c r="D50" s="78"/>
      <c r="E50" s="78"/>
      <c r="F50" s="78"/>
      <c r="G50" s="78"/>
      <c r="H50" s="11"/>
    </row>
    <row r="51" spans="1:8">
      <c r="C51" s="8"/>
      <c r="D51" s="8"/>
      <c r="E51" s="8"/>
      <c r="F51" s="8"/>
      <c r="G51" s="8"/>
    </row>
    <row r="64" spans="1:8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20" orientation="landscape" useFirstPageNumber="1" verticalDpi="300" r:id="rId1"/>
  <headerFooter>
    <oddFooter>&amp;C&amp;"Arial Black,Regular"&amp;18&amp;P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I89"/>
  <sheetViews>
    <sheetView view="pageBreakPreview" topLeftCell="A40" zoomScale="60" workbookViewId="0">
      <selection activeCell="C45" sqref="C45:E45"/>
    </sheetView>
  </sheetViews>
  <sheetFormatPr defaultColWidth="9.140625" defaultRowHeight="16.5"/>
  <cols>
    <col min="1" max="1" width="14.28515625" style="6" customWidth="1"/>
    <col min="2" max="2" width="87.5703125" style="1" customWidth="1"/>
    <col min="3" max="3" width="18.85546875" style="1" customWidth="1"/>
    <col min="4" max="4" width="21.28515625" style="1" customWidth="1"/>
    <col min="5" max="6" width="19.5703125" style="1" customWidth="1"/>
    <col min="7" max="7" width="20.85546875" style="1" customWidth="1"/>
    <col min="8" max="8" width="9.140625" style="1"/>
    <col min="9" max="9" width="17.7109375" style="1" bestFit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220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9" ht="72.7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1"/>
    </row>
    <row r="9" spans="1:9" s="11" customFormat="1" ht="35.1" customHeight="1">
      <c r="A9" s="71">
        <v>23010148</v>
      </c>
      <c r="B9" s="72" t="s">
        <v>120</v>
      </c>
      <c r="C9" s="70"/>
      <c r="D9" s="70"/>
      <c r="E9" s="70"/>
      <c r="F9" s="70"/>
      <c r="G9" s="70"/>
    </row>
    <row r="10" spans="1:9" s="11" customFormat="1" ht="35.1" customHeight="1">
      <c r="A10" s="71">
        <v>23010149</v>
      </c>
      <c r="B10" s="72" t="s">
        <v>123</v>
      </c>
      <c r="C10" s="70">
        <v>50000000</v>
      </c>
      <c r="D10" s="70">
        <f>PRODUCT(C10,1.05)</f>
        <v>52500000</v>
      </c>
      <c r="E10" s="70">
        <f>PRODUCT(D10,1.05)</f>
        <v>55125000</v>
      </c>
      <c r="F10" s="70">
        <f>SUM(C10:E10)</f>
        <v>157625000</v>
      </c>
      <c r="G10" s="70">
        <v>107956800</v>
      </c>
      <c r="I10" s="65">
        <f>PRODUCT(G10,1.03)</f>
        <v>111195504</v>
      </c>
    </row>
    <row r="11" spans="1:9" s="11" customFormat="1" ht="35.1" customHeight="1">
      <c r="A11" s="71">
        <v>23010150</v>
      </c>
      <c r="B11" s="72" t="s">
        <v>164</v>
      </c>
      <c r="C11" s="70"/>
      <c r="D11" s="70"/>
      <c r="E11" s="70"/>
      <c r="F11" s="70"/>
      <c r="G11" s="70"/>
      <c r="I11" s="65">
        <f t="shared" ref="I11:I45" si="0">PRODUCT(G11,1.03)</f>
        <v>1.03</v>
      </c>
    </row>
    <row r="12" spans="1:9" s="11" customFormat="1" ht="35.1" customHeight="1">
      <c r="A12" s="71">
        <v>23010156</v>
      </c>
      <c r="B12" s="72" t="s">
        <v>156</v>
      </c>
      <c r="C12" s="70"/>
      <c r="D12" s="70"/>
      <c r="E12" s="70"/>
      <c r="F12" s="70"/>
      <c r="G12" s="70"/>
      <c r="I12" s="65">
        <f t="shared" si="0"/>
        <v>1.03</v>
      </c>
    </row>
    <row r="13" spans="1:9" ht="35.1" customHeight="1">
      <c r="A13" s="102"/>
      <c r="B13" s="103" t="s">
        <v>37</v>
      </c>
      <c r="C13" s="104">
        <f>SUM(C8:C12)</f>
        <v>50000000</v>
      </c>
      <c r="D13" s="104">
        <f>SUM(D10:D12)</f>
        <v>52500000</v>
      </c>
      <c r="E13" s="104">
        <f>SUM(E10:E12)</f>
        <v>55125000</v>
      </c>
      <c r="F13" s="104">
        <f>SUM(F10:F12)</f>
        <v>157625000</v>
      </c>
      <c r="G13" s="104">
        <v>107956800</v>
      </c>
      <c r="H13" s="11"/>
      <c r="I13" s="65">
        <f t="shared" si="0"/>
        <v>111195504</v>
      </c>
    </row>
    <row r="14" spans="1:9" ht="35.1" customHeight="1">
      <c r="A14" s="71"/>
      <c r="B14" s="72"/>
      <c r="C14" s="70"/>
      <c r="D14" s="70"/>
      <c r="E14" s="70"/>
      <c r="F14" s="70"/>
      <c r="G14" s="70"/>
      <c r="H14" s="11"/>
      <c r="I14" s="65">
        <f t="shared" si="0"/>
        <v>1.03</v>
      </c>
    </row>
    <row r="15" spans="1:9" ht="35.1" customHeight="1">
      <c r="A15" s="68">
        <v>23020100</v>
      </c>
      <c r="B15" s="69" t="s">
        <v>38</v>
      </c>
      <c r="C15" s="70"/>
      <c r="D15" s="70"/>
      <c r="E15" s="70"/>
      <c r="F15" s="70"/>
      <c r="G15" s="70"/>
      <c r="H15" s="11"/>
      <c r="I15" s="65">
        <f t="shared" si="0"/>
        <v>1.03</v>
      </c>
    </row>
    <row r="16" spans="1:9" ht="35.1" customHeight="1">
      <c r="A16" s="71">
        <v>23020101</v>
      </c>
      <c r="B16" s="72" t="s">
        <v>102</v>
      </c>
      <c r="C16" s="70"/>
      <c r="D16" s="70"/>
      <c r="E16" s="70"/>
      <c r="F16" s="70"/>
      <c r="G16" s="70"/>
      <c r="H16" s="11"/>
      <c r="I16" s="65">
        <f t="shared" si="0"/>
        <v>1.03</v>
      </c>
    </row>
    <row r="17" spans="1:9" ht="35.1" customHeight="1">
      <c r="A17" s="71">
        <v>23020118</v>
      </c>
      <c r="B17" s="72" t="s">
        <v>54</v>
      </c>
      <c r="C17" s="73"/>
      <c r="D17" s="70"/>
      <c r="E17" s="70"/>
      <c r="F17" s="70"/>
      <c r="G17" s="73"/>
      <c r="H17" s="11"/>
      <c r="I17" s="65">
        <f t="shared" si="0"/>
        <v>1.03</v>
      </c>
    </row>
    <row r="18" spans="1:9" ht="35.1" customHeight="1">
      <c r="A18" s="71">
        <v>23020119</v>
      </c>
      <c r="B18" s="72" t="s">
        <v>55</v>
      </c>
      <c r="C18" s="70">
        <v>27798876</v>
      </c>
      <c r="D18" s="70">
        <f>PRODUCT(C18,1.05)</f>
        <v>29188819.800000001</v>
      </c>
      <c r="E18" s="70">
        <f>PRODUCT(D18,1.05)</f>
        <v>30648260.790000003</v>
      </c>
      <c r="F18" s="70">
        <f>SUM(C18:E18)</f>
        <v>87635956.590000004</v>
      </c>
      <c r="G18" s="70">
        <v>26989200</v>
      </c>
      <c r="H18" s="11"/>
      <c r="I18" s="65">
        <f t="shared" si="0"/>
        <v>27798876</v>
      </c>
    </row>
    <row r="19" spans="1:9" ht="35.1" customHeight="1">
      <c r="A19" s="71">
        <v>23020122</v>
      </c>
      <c r="B19" s="72" t="s">
        <v>56</v>
      </c>
      <c r="C19" s="73"/>
      <c r="D19" s="70"/>
      <c r="E19" s="70"/>
      <c r="F19" s="70"/>
      <c r="G19" s="73"/>
      <c r="H19" s="11"/>
      <c r="I19" s="65">
        <f t="shared" si="0"/>
        <v>1.03</v>
      </c>
    </row>
    <row r="20" spans="1:9" ht="35.1" customHeight="1">
      <c r="A20" s="71">
        <v>23020151</v>
      </c>
      <c r="B20" s="72" t="s">
        <v>155</v>
      </c>
      <c r="C20" s="70"/>
      <c r="D20" s="70"/>
      <c r="E20" s="70"/>
      <c r="F20" s="70"/>
      <c r="G20" s="70"/>
      <c r="H20" s="11"/>
      <c r="I20" s="65">
        <f t="shared" si="0"/>
        <v>1.03</v>
      </c>
    </row>
    <row r="21" spans="1:9" ht="35.1" customHeight="1">
      <c r="A21" s="71">
        <v>23020152</v>
      </c>
      <c r="B21" s="72" t="s">
        <v>172</v>
      </c>
      <c r="C21" s="70"/>
      <c r="D21" s="70"/>
      <c r="E21" s="70"/>
      <c r="F21" s="70"/>
      <c r="G21" s="70"/>
      <c r="H21" s="11"/>
      <c r="I21" s="65">
        <f t="shared" si="0"/>
        <v>1.03</v>
      </c>
    </row>
    <row r="22" spans="1:9" ht="35.1" customHeight="1">
      <c r="A22" s="102"/>
      <c r="B22" s="103" t="s">
        <v>37</v>
      </c>
      <c r="C22" s="104">
        <f>SUM(C16:C21)</f>
        <v>27798876</v>
      </c>
      <c r="D22" s="104">
        <f>SUM(D18:D21)</f>
        <v>29188819.800000001</v>
      </c>
      <c r="E22" s="104">
        <f>SUM(E18:E21)</f>
        <v>30648260.790000003</v>
      </c>
      <c r="F22" s="104">
        <f>SUM(F18:F21)</f>
        <v>87635956.590000004</v>
      </c>
      <c r="G22" s="104">
        <v>26989200</v>
      </c>
      <c r="H22" s="11"/>
      <c r="I22" s="65">
        <f t="shared" si="0"/>
        <v>27798876</v>
      </c>
    </row>
    <row r="23" spans="1:9" ht="35.1" customHeight="1">
      <c r="A23" s="71"/>
      <c r="B23" s="69"/>
      <c r="C23" s="70"/>
      <c r="D23" s="70"/>
      <c r="E23" s="70"/>
      <c r="F23" s="70"/>
      <c r="G23" s="70"/>
      <c r="H23" s="11"/>
      <c r="I23" s="65">
        <f t="shared" si="0"/>
        <v>1.03</v>
      </c>
    </row>
    <row r="24" spans="1:9" ht="35.1" customHeight="1">
      <c r="A24" s="68">
        <v>23030100</v>
      </c>
      <c r="B24" s="69" t="s">
        <v>61</v>
      </c>
      <c r="C24" s="70"/>
      <c r="D24" s="70"/>
      <c r="E24" s="70"/>
      <c r="F24" s="70"/>
      <c r="G24" s="70"/>
      <c r="H24" s="11"/>
      <c r="I24" s="65">
        <f t="shared" si="0"/>
        <v>1.03</v>
      </c>
    </row>
    <row r="25" spans="1:9" ht="35.1" customHeight="1">
      <c r="A25" s="71">
        <v>23030101</v>
      </c>
      <c r="B25" s="72" t="s">
        <v>62</v>
      </c>
      <c r="C25" s="70"/>
      <c r="D25" s="70"/>
      <c r="E25" s="70"/>
      <c r="F25" s="70"/>
      <c r="G25" s="70"/>
      <c r="H25" s="11"/>
      <c r="I25" s="65">
        <f t="shared" si="0"/>
        <v>1.03</v>
      </c>
    </row>
    <row r="26" spans="1:9" ht="35.1" customHeight="1">
      <c r="A26" s="71">
        <v>23020132</v>
      </c>
      <c r="B26" s="72" t="s">
        <v>173</v>
      </c>
      <c r="C26" s="70"/>
      <c r="D26" s="70"/>
      <c r="E26" s="70"/>
      <c r="F26" s="70"/>
      <c r="G26" s="70"/>
      <c r="H26" s="11"/>
      <c r="I26" s="65">
        <f t="shared" si="0"/>
        <v>1.03</v>
      </c>
    </row>
    <row r="27" spans="1:9" ht="35.1" customHeight="1">
      <c r="A27" s="71">
        <v>23020133</v>
      </c>
      <c r="B27" s="72" t="s">
        <v>174</v>
      </c>
      <c r="C27" s="70">
        <v>100000000</v>
      </c>
      <c r="D27" s="70">
        <f>PRODUCT(C27,1.05)</f>
        <v>105000000</v>
      </c>
      <c r="E27" s="70">
        <f>PRODUCT(D27,1.05)</f>
        <v>110250000</v>
      </c>
      <c r="F27" s="70">
        <f>SUM(C27:E27)</f>
        <v>315250000</v>
      </c>
      <c r="G27" s="70">
        <v>728708400</v>
      </c>
      <c r="H27" s="11"/>
      <c r="I27" s="65">
        <f t="shared" si="0"/>
        <v>750569652</v>
      </c>
    </row>
    <row r="28" spans="1:9" ht="35.1" customHeight="1">
      <c r="A28" s="71">
        <v>23020134</v>
      </c>
      <c r="B28" s="72" t="s">
        <v>175</v>
      </c>
      <c r="C28" s="70"/>
      <c r="D28" s="70"/>
      <c r="E28" s="70"/>
      <c r="F28" s="70"/>
      <c r="G28" s="70"/>
      <c r="H28" s="11"/>
      <c r="I28" s="65">
        <f t="shared" si="0"/>
        <v>1.03</v>
      </c>
    </row>
    <row r="29" spans="1:9" ht="35.1" customHeight="1">
      <c r="A29" s="71">
        <v>23020155</v>
      </c>
      <c r="B29" s="72" t="s">
        <v>186</v>
      </c>
      <c r="C29" s="70"/>
      <c r="D29" s="70"/>
      <c r="E29" s="70"/>
      <c r="F29" s="70"/>
      <c r="G29" s="70"/>
      <c r="H29" s="11"/>
      <c r="I29" s="65">
        <f t="shared" si="0"/>
        <v>1.03</v>
      </c>
    </row>
    <row r="30" spans="1:9" ht="35.1" customHeight="1">
      <c r="A30" s="71">
        <v>23020156</v>
      </c>
      <c r="B30" s="72" t="s">
        <v>100</v>
      </c>
      <c r="C30" s="70"/>
      <c r="D30" s="70"/>
      <c r="E30" s="70"/>
      <c r="F30" s="70"/>
      <c r="G30" s="70"/>
      <c r="H30" s="11"/>
      <c r="I30" s="65">
        <f t="shared" si="0"/>
        <v>1.03</v>
      </c>
    </row>
    <row r="31" spans="1:9" ht="35.1" customHeight="1">
      <c r="A31" s="102"/>
      <c r="B31" s="103" t="s">
        <v>37</v>
      </c>
      <c r="C31" s="104">
        <f>SUM(C25:C30)</f>
        <v>100000000</v>
      </c>
      <c r="D31" s="104">
        <f>SUM(D27:D30)</f>
        <v>105000000</v>
      </c>
      <c r="E31" s="104">
        <f>SUM(E27:E30)</f>
        <v>110250000</v>
      </c>
      <c r="F31" s="104">
        <f>SUM(F27:F30)</f>
        <v>315250000</v>
      </c>
      <c r="G31" s="104">
        <v>728708400</v>
      </c>
      <c r="H31" s="11"/>
      <c r="I31" s="65">
        <f t="shared" si="0"/>
        <v>750569652</v>
      </c>
    </row>
    <row r="32" spans="1:9" ht="35.1" customHeight="1">
      <c r="A32" s="71"/>
      <c r="B32" s="69"/>
      <c r="C32" s="70"/>
      <c r="D32" s="70"/>
      <c r="E32" s="70"/>
      <c r="F32" s="70"/>
      <c r="G32" s="70"/>
      <c r="H32" s="11"/>
      <c r="I32" s="65">
        <f t="shared" si="0"/>
        <v>1.03</v>
      </c>
    </row>
    <row r="33" spans="1:9" ht="35.1" customHeight="1">
      <c r="A33" s="68">
        <v>23040100</v>
      </c>
      <c r="B33" s="69" t="s">
        <v>83</v>
      </c>
      <c r="C33" s="70"/>
      <c r="D33" s="70"/>
      <c r="E33" s="70"/>
      <c r="F33" s="70"/>
      <c r="G33" s="70"/>
      <c r="H33" s="11"/>
      <c r="I33" s="65">
        <f t="shared" si="0"/>
        <v>1.03</v>
      </c>
    </row>
    <row r="34" spans="1:9" ht="35.1" customHeight="1">
      <c r="A34" s="71">
        <v>23040101</v>
      </c>
      <c r="B34" s="72" t="s">
        <v>84</v>
      </c>
      <c r="C34" s="70"/>
      <c r="D34" s="70"/>
      <c r="E34" s="70"/>
      <c r="F34" s="70"/>
      <c r="G34" s="70"/>
      <c r="H34" s="11"/>
      <c r="I34" s="65">
        <f t="shared" si="0"/>
        <v>1.03</v>
      </c>
    </row>
    <row r="35" spans="1:9" ht="35.1" customHeight="1">
      <c r="A35" s="71">
        <v>23040102</v>
      </c>
      <c r="B35" s="72" t="s">
        <v>85</v>
      </c>
      <c r="C35" s="70"/>
      <c r="D35" s="70"/>
      <c r="E35" s="70"/>
      <c r="F35" s="70"/>
      <c r="G35" s="70"/>
      <c r="H35" s="11"/>
      <c r="I35" s="65">
        <f t="shared" si="0"/>
        <v>1.03</v>
      </c>
    </row>
    <row r="36" spans="1:9" ht="35.1" customHeight="1">
      <c r="A36" s="71">
        <v>23040109</v>
      </c>
      <c r="B36" s="72" t="s">
        <v>200</v>
      </c>
      <c r="C36" s="70"/>
      <c r="D36" s="70"/>
      <c r="E36" s="70"/>
      <c r="F36" s="70"/>
      <c r="G36" s="70"/>
      <c r="H36" s="11"/>
      <c r="I36" s="65">
        <f t="shared" si="0"/>
        <v>1.03</v>
      </c>
    </row>
    <row r="37" spans="1:9" ht="35.1" customHeight="1">
      <c r="A37" s="102"/>
      <c r="B37" s="103" t="s">
        <v>37</v>
      </c>
      <c r="C37" s="104"/>
      <c r="D37" s="104"/>
      <c r="E37" s="104"/>
      <c r="F37" s="104"/>
      <c r="G37" s="104"/>
      <c r="H37" s="11"/>
      <c r="I37" s="65">
        <f t="shared" si="0"/>
        <v>1.03</v>
      </c>
    </row>
    <row r="38" spans="1:9" ht="35.1" customHeight="1">
      <c r="A38" s="71"/>
      <c r="B38" s="69"/>
      <c r="C38" s="70"/>
      <c r="D38" s="70"/>
      <c r="E38" s="70"/>
      <c r="F38" s="70"/>
      <c r="G38" s="70"/>
      <c r="H38" s="11"/>
      <c r="I38" s="65">
        <f t="shared" si="0"/>
        <v>1.03</v>
      </c>
    </row>
    <row r="39" spans="1:9" ht="35.1" customHeight="1">
      <c r="A39" s="68">
        <v>23050100</v>
      </c>
      <c r="B39" s="69" t="s">
        <v>89</v>
      </c>
      <c r="C39" s="70"/>
      <c r="D39" s="70"/>
      <c r="E39" s="70"/>
      <c r="F39" s="70"/>
      <c r="G39" s="70"/>
      <c r="H39" s="11"/>
      <c r="I39" s="65">
        <f t="shared" si="0"/>
        <v>1.03</v>
      </c>
    </row>
    <row r="40" spans="1:9" ht="35.1" customHeight="1">
      <c r="A40" s="71">
        <v>23050101</v>
      </c>
      <c r="B40" s="72" t="s">
        <v>90</v>
      </c>
      <c r="C40" s="70"/>
      <c r="D40" s="70"/>
      <c r="E40" s="70"/>
      <c r="F40" s="70"/>
      <c r="G40" s="70"/>
      <c r="H40" s="11"/>
      <c r="I40" s="65">
        <f t="shared" si="0"/>
        <v>1.03</v>
      </c>
    </row>
    <row r="41" spans="1:9" ht="35.1" customHeight="1">
      <c r="A41" s="71">
        <v>23050149</v>
      </c>
      <c r="B41" s="75" t="s">
        <v>198</v>
      </c>
      <c r="C41" s="70"/>
      <c r="D41" s="70"/>
      <c r="E41" s="70"/>
      <c r="F41" s="70"/>
      <c r="G41" s="70"/>
      <c r="H41" s="11"/>
      <c r="I41" s="65">
        <f t="shared" si="0"/>
        <v>1.03</v>
      </c>
    </row>
    <row r="42" spans="1:9" ht="35.1" customHeight="1">
      <c r="A42" s="102"/>
      <c r="B42" s="103" t="s">
        <v>37</v>
      </c>
      <c r="C42" s="104"/>
      <c r="D42" s="104"/>
      <c r="E42" s="104"/>
      <c r="F42" s="104"/>
      <c r="G42" s="104"/>
      <c r="H42" s="11"/>
      <c r="I42" s="65">
        <f t="shared" si="0"/>
        <v>1.03</v>
      </c>
    </row>
    <row r="43" spans="1:9" ht="35.1" customHeight="1">
      <c r="A43" s="71"/>
      <c r="B43" s="69"/>
      <c r="C43" s="73"/>
      <c r="D43" s="73"/>
      <c r="E43" s="73"/>
      <c r="F43" s="73"/>
      <c r="G43" s="73"/>
      <c r="H43" s="11"/>
      <c r="I43" s="65">
        <f t="shared" si="0"/>
        <v>1.03</v>
      </c>
    </row>
    <row r="44" spans="1:9" ht="35.1" customHeight="1">
      <c r="A44" s="71"/>
      <c r="B44" s="69"/>
      <c r="C44" s="70"/>
      <c r="D44" s="70"/>
      <c r="E44" s="70"/>
      <c r="F44" s="70"/>
      <c r="G44" s="70"/>
      <c r="H44" s="11"/>
      <c r="I44" s="65">
        <f t="shared" si="0"/>
        <v>1.03</v>
      </c>
    </row>
    <row r="45" spans="1:9" ht="35.1" customHeight="1">
      <c r="A45" s="102"/>
      <c r="B45" s="103" t="s">
        <v>95</v>
      </c>
      <c r="C45" s="104">
        <f>SUM(C42,C37,C31,C22,C13)</f>
        <v>177798876</v>
      </c>
      <c r="D45" s="104">
        <f t="shared" ref="D45:F45" si="1">SUM(D42,D37,D31,D22,D13)</f>
        <v>186688819.80000001</v>
      </c>
      <c r="E45" s="104">
        <f t="shared" si="1"/>
        <v>196023260.78999999</v>
      </c>
      <c r="F45" s="104">
        <f t="shared" si="1"/>
        <v>560510956.59000003</v>
      </c>
      <c r="G45" s="104">
        <v>863654400</v>
      </c>
      <c r="H45" s="11"/>
      <c r="I45" s="65">
        <f t="shared" si="0"/>
        <v>889564032</v>
      </c>
    </row>
    <row r="46" spans="1:9" ht="35.1" customHeight="1" thickBot="1">
      <c r="A46" s="76"/>
      <c r="B46" s="77"/>
      <c r="C46" s="78"/>
      <c r="D46" s="78"/>
      <c r="E46" s="78"/>
      <c r="F46" s="78"/>
      <c r="G46" s="78"/>
      <c r="H46" s="11"/>
    </row>
    <row r="47" spans="1:9">
      <c r="A47" s="79"/>
      <c r="B47" s="11"/>
      <c r="C47" s="80"/>
      <c r="D47" s="80"/>
      <c r="E47" s="80"/>
      <c r="F47" s="80"/>
      <c r="G47" s="80"/>
      <c r="H47" s="11"/>
    </row>
    <row r="48" spans="1:9">
      <c r="A48" s="79"/>
      <c r="B48" s="11"/>
      <c r="C48" s="11"/>
      <c r="D48" s="11"/>
      <c r="E48" s="11"/>
      <c r="F48" s="11"/>
      <c r="G48" s="11"/>
      <c r="H48" s="11"/>
    </row>
    <row r="49" spans="1:8">
      <c r="A49" s="79"/>
      <c r="B49" s="11"/>
      <c r="C49" s="11"/>
      <c r="D49" s="11"/>
      <c r="E49" s="11"/>
      <c r="F49" s="11"/>
      <c r="G49" s="11"/>
      <c r="H49" s="11"/>
    </row>
    <row r="50" spans="1:8">
      <c r="A50" s="79"/>
      <c r="B50" s="11"/>
      <c r="C50" s="11"/>
      <c r="D50" s="11"/>
      <c r="E50" s="11"/>
      <c r="F50" s="11"/>
      <c r="G50" s="11"/>
      <c r="H50" s="11"/>
    </row>
    <row r="51" spans="1:8">
      <c r="A51" s="79"/>
      <c r="B51" s="11"/>
      <c r="C51" s="11"/>
      <c r="D51" s="11"/>
      <c r="E51" s="11"/>
      <c r="F51" s="11"/>
      <c r="G51" s="11"/>
      <c r="H51" s="11"/>
    </row>
    <row r="52" spans="1:8">
      <c r="A52" s="79"/>
      <c r="B52" s="11"/>
      <c r="C52" s="11"/>
      <c r="D52" s="11"/>
      <c r="E52" s="11"/>
      <c r="F52" s="11"/>
      <c r="G52" s="11"/>
      <c r="H52" s="11"/>
    </row>
    <row r="53" spans="1:8">
      <c r="A53" s="79"/>
      <c r="B53" s="11"/>
      <c r="C53" s="11"/>
      <c r="D53" s="11"/>
      <c r="E53" s="11"/>
      <c r="F53" s="11"/>
      <c r="G53" s="11"/>
      <c r="H53" s="11"/>
    </row>
    <row r="54" spans="1:8">
      <c r="A54" s="79"/>
      <c r="B54" s="11"/>
      <c r="C54" s="11"/>
      <c r="D54" s="11"/>
      <c r="E54" s="11"/>
      <c r="F54" s="11"/>
      <c r="G54" s="11"/>
      <c r="H54" s="11"/>
    </row>
    <row r="55" spans="1:8">
      <c r="A55" s="79"/>
      <c r="B55" s="11"/>
      <c r="C55" s="11"/>
      <c r="D55" s="11"/>
      <c r="E55" s="11"/>
      <c r="F55" s="11"/>
      <c r="G55" s="11"/>
      <c r="H55" s="11"/>
    </row>
    <row r="56" spans="1:8">
      <c r="A56" s="79"/>
      <c r="B56" s="11"/>
      <c r="C56" s="11"/>
      <c r="D56" s="11"/>
      <c r="E56" s="11"/>
      <c r="F56" s="11"/>
      <c r="G56" s="11"/>
      <c r="H56" s="11"/>
    </row>
    <row r="57" spans="1:8">
      <c r="A57" s="79"/>
      <c r="B57" s="11"/>
      <c r="C57" s="11"/>
      <c r="D57" s="11"/>
      <c r="E57" s="11"/>
      <c r="F57" s="11"/>
      <c r="G57" s="11"/>
      <c r="H57" s="11"/>
    </row>
    <row r="58" spans="1:8">
      <c r="A58" s="79"/>
      <c r="B58" s="11"/>
      <c r="C58" s="11"/>
      <c r="D58" s="11"/>
      <c r="E58" s="11"/>
      <c r="F58" s="11"/>
      <c r="G58" s="11"/>
      <c r="H58" s="11"/>
    </row>
    <row r="59" spans="1:8">
      <c r="A59" s="79"/>
      <c r="B59" s="11"/>
      <c r="C59" s="11"/>
      <c r="D59" s="11"/>
      <c r="E59" s="11"/>
      <c r="F59" s="11"/>
      <c r="G59" s="11"/>
      <c r="H59" s="11"/>
    </row>
    <row r="60" spans="1:8">
      <c r="A60" s="11"/>
      <c r="B60" s="11"/>
      <c r="C60" s="11"/>
      <c r="D60" s="11"/>
      <c r="E60" s="11"/>
      <c r="F60" s="11"/>
      <c r="G60" s="11"/>
      <c r="H60" s="11"/>
    </row>
    <row r="61" spans="1:8">
      <c r="A61" s="11"/>
      <c r="B61" s="11"/>
      <c r="C61" s="11"/>
      <c r="D61" s="11"/>
      <c r="E61" s="11"/>
      <c r="F61" s="11"/>
      <c r="G61" s="11"/>
      <c r="H61" s="11"/>
    </row>
    <row r="62" spans="1:8">
      <c r="A62" s="11"/>
      <c r="B62" s="11"/>
      <c r="C62" s="11"/>
      <c r="D62" s="11"/>
      <c r="E62" s="11"/>
      <c r="F62" s="11"/>
      <c r="G62" s="11"/>
      <c r="H62" s="11"/>
    </row>
    <row r="63" spans="1:8">
      <c r="A63" s="11"/>
      <c r="B63" s="11"/>
      <c r="C63" s="11"/>
      <c r="D63" s="11"/>
      <c r="E63" s="11"/>
      <c r="F63" s="11"/>
      <c r="G63" s="11"/>
      <c r="H63" s="11"/>
    </row>
    <row r="64" spans="1:8">
      <c r="A64" s="11"/>
      <c r="B64" s="11"/>
      <c r="C64" s="11"/>
      <c r="D64" s="11"/>
      <c r="E64" s="11"/>
      <c r="F64" s="11"/>
      <c r="G64" s="11"/>
      <c r="H64" s="11"/>
    </row>
    <row r="65" spans="1:8">
      <c r="A65" s="11"/>
      <c r="B65" s="11"/>
      <c r="C65" s="11"/>
      <c r="D65" s="11"/>
      <c r="E65" s="11"/>
      <c r="F65" s="11"/>
      <c r="G65" s="11"/>
      <c r="H65" s="11"/>
    </row>
    <row r="66" spans="1:8">
      <c r="A66" s="11"/>
      <c r="B66" s="11"/>
      <c r="C66" s="11"/>
      <c r="D66" s="11"/>
      <c r="E66" s="11"/>
      <c r="F66" s="11"/>
      <c r="G66" s="11"/>
      <c r="H66" s="11"/>
    </row>
    <row r="67" spans="1:8">
      <c r="A67" s="11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1"/>
      <c r="B69" s="11"/>
      <c r="C69" s="11"/>
      <c r="D69" s="11"/>
      <c r="E69" s="11"/>
      <c r="F69" s="11"/>
      <c r="G69" s="11"/>
      <c r="H69" s="11"/>
    </row>
    <row r="70" spans="1:8">
      <c r="A70" s="11"/>
      <c r="B70" s="11"/>
      <c r="C70" s="11"/>
      <c r="D70" s="11"/>
      <c r="E70" s="11"/>
      <c r="F70" s="11"/>
      <c r="G70" s="11"/>
      <c r="H70" s="11"/>
    </row>
    <row r="71" spans="1:8">
      <c r="A71" s="11"/>
      <c r="B71" s="11"/>
      <c r="C71" s="11"/>
      <c r="D71" s="11"/>
      <c r="E71" s="11"/>
      <c r="F71" s="11"/>
      <c r="G71" s="11"/>
      <c r="H71" s="11"/>
    </row>
    <row r="72" spans="1:8">
      <c r="A72" s="11"/>
      <c r="B72" s="11"/>
      <c r="C72" s="11"/>
      <c r="D72" s="11"/>
      <c r="E72" s="11"/>
      <c r="F72" s="11"/>
      <c r="G72" s="11"/>
      <c r="H72" s="11"/>
    </row>
    <row r="73" spans="1:8">
      <c r="A73" s="11"/>
      <c r="B73" s="11"/>
      <c r="C73" s="11"/>
      <c r="D73" s="11"/>
      <c r="E73" s="11"/>
      <c r="F73" s="11"/>
      <c r="G73" s="11"/>
      <c r="H73" s="11"/>
    </row>
    <row r="74" spans="1:8">
      <c r="A74" s="1"/>
      <c r="H74" s="11"/>
    </row>
    <row r="75" spans="1:8">
      <c r="A75" s="1"/>
      <c r="H75" s="11"/>
    </row>
    <row r="76" spans="1:8">
      <c r="A76" s="1"/>
      <c r="H76" s="11"/>
    </row>
    <row r="77" spans="1:8">
      <c r="A77" s="1"/>
      <c r="H77" s="11"/>
    </row>
    <row r="78" spans="1:8">
      <c r="A78" s="1"/>
      <c r="H78" s="11"/>
    </row>
    <row r="79" spans="1:8">
      <c r="A79" s="1"/>
      <c r="H79" s="11"/>
    </row>
    <row r="80" spans="1:8">
      <c r="A80" s="1"/>
      <c r="H80" s="11"/>
    </row>
    <row r="81" spans="1:8">
      <c r="A81" s="1"/>
      <c r="H81" s="11"/>
    </row>
    <row r="82" spans="1:8">
      <c r="A82" s="1"/>
      <c r="H82" s="11"/>
    </row>
    <row r="83" spans="1:8">
      <c r="A83" s="1"/>
      <c r="H83" s="11"/>
    </row>
    <row r="84" spans="1:8">
      <c r="A84" s="1"/>
    </row>
    <row r="85" spans="1:8">
      <c r="A85" s="1"/>
    </row>
    <row r="86" spans="1:8">
      <c r="A86" s="1"/>
    </row>
    <row r="87" spans="1:8">
      <c r="A87" s="1"/>
    </row>
    <row r="88" spans="1:8">
      <c r="A88" s="1"/>
    </row>
    <row r="89" spans="1:8">
      <c r="A89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22" orientation="landscape" useFirstPageNumber="1" verticalDpi="300" r:id="rId1"/>
  <headerFooter>
    <oddFooter>&amp;C&amp;"Arial Black,Regular"&amp;18&amp;P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I88"/>
  <sheetViews>
    <sheetView view="pageBreakPreview" topLeftCell="A34" zoomScale="60" workbookViewId="0">
      <selection activeCell="C31" sqref="C31"/>
    </sheetView>
  </sheetViews>
  <sheetFormatPr defaultColWidth="9.140625" defaultRowHeight="16.5"/>
  <cols>
    <col min="1" max="1" width="14.28515625" style="6" customWidth="1"/>
    <col min="2" max="2" width="88.28515625" style="1" customWidth="1"/>
    <col min="3" max="3" width="19.42578125" style="1" customWidth="1"/>
    <col min="4" max="4" width="21.140625" style="1" customWidth="1"/>
    <col min="5" max="5" width="19.5703125" style="1" customWidth="1"/>
    <col min="6" max="6" width="19.7109375" style="1" customWidth="1"/>
    <col min="7" max="7" width="21.42578125" style="1" customWidth="1"/>
    <col min="8" max="8" width="9.140625" style="1"/>
    <col min="9" max="9" width="15.5703125" style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222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9" ht="79.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5.1" customHeight="1">
      <c r="A9" s="16">
        <v>23010120</v>
      </c>
      <c r="B9" s="17" t="s">
        <v>26</v>
      </c>
      <c r="C9" s="70">
        <v>10000000</v>
      </c>
      <c r="D9" s="15">
        <f>PRODUCT(C9,1.05)</f>
        <v>10500000</v>
      </c>
      <c r="E9" s="15">
        <f>PRODUCT(D9,1.05)</f>
        <v>11025000</v>
      </c>
      <c r="F9" s="15">
        <f>SUM(C9:E9)</f>
        <v>31525000</v>
      </c>
      <c r="G9" s="15">
        <v>53978400</v>
      </c>
      <c r="I9" s="64">
        <f>PRODUCT(G9,1.03)</f>
        <v>55597752</v>
      </c>
    </row>
    <row r="10" spans="1:9" s="11" customFormat="1" ht="35.1" customHeight="1">
      <c r="A10" s="71">
        <v>23010149</v>
      </c>
      <c r="B10" s="72" t="s">
        <v>123</v>
      </c>
      <c r="C10" s="70">
        <v>20000000</v>
      </c>
      <c r="D10" s="15">
        <f>PRODUCT(C10,1.05)</f>
        <v>21000000</v>
      </c>
      <c r="E10" s="15">
        <f>PRODUCT(D10,1.05)</f>
        <v>22050000</v>
      </c>
      <c r="F10" s="70">
        <f>SUM(C10:E10)</f>
        <v>63050000</v>
      </c>
      <c r="G10" s="70">
        <v>107956800</v>
      </c>
      <c r="I10" s="64">
        <f>PRODUCT(G10,1.03)</f>
        <v>111195504</v>
      </c>
    </row>
    <row r="11" spans="1:9" s="11" customFormat="1" ht="35.1" customHeight="1">
      <c r="A11" s="71">
        <v>23010155</v>
      </c>
      <c r="B11" s="72" t="s">
        <v>145</v>
      </c>
      <c r="C11" s="70"/>
      <c r="D11" s="70"/>
      <c r="E11" s="70"/>
      <c r="F11" s="70"/>
      <c r="G11" s="70"/>
      <c r="I11" s="64">
        <f t="shared" ref="I11:I44" si="0">PRODUCT(G11,1.03)</f>
        <v>1.03</v>
      </c>
    </row>
    <row r="12" spans="1:9" s="11" customFormat="1" ht="35.1" customHeight="1">
      <c r="A12" s="71">
        <v>23010156</v>
      </c>
      <c r="B12" s="72" t="s">
        <v>156</v>
      </c>
      <c r="C12" s="70"/>
      <c r="D12" s="70"/>
      <c r="E12" s="70"/>
      <c r="F12" s="70"/>
      <c r="G12" s="70"/>
      <c r="I12" s="64">
        <f t="shared" si="0"/>
        <v>1.03</v>
      </c>
    </row>
    <row r="13" spans="1:9" ht="35.1" customHeight="1">
      <c r="A13" s="102"/>
      <c r="B13" s="103" t="s">
        <v>37</v>
      </c>
      <c r="C13" s="104">
        <f>SUM(C8:C12)</f>
        <v>30000000</v>
      </c>
      <c r="D13" s="104">
        <f>SUM(D9:D12)</f>
        <v>31500000</v>
      </c>
      <c r="E13" s="104">
        <f>SUM(E9:E12)</f>
        <v>33075000</v>
      </c>
      <c r="F13" s="104">
        <f>SUM(F9:F12)</f>
        <v>94575000</v>
      </c>
      <c r="G13" s="104">
        <v>161935200</v>
      </c>
      <c r="I13" s="64">
        <f t="shared" si="0"/>
        <v>166793256</v>
      </c>
    </row>
    <row r="14" spans="1:9" ht="35.1" customHeight="1">
      <c r="A14" s="16"/>
      <c r="B14" s="17"/>
      <c r="C14" s="15"/>
      <c r="D14" s="15"/>
      <c r="E14" s="15"/>
      <c r="F14" s="15"/>
      <c r="G14" s="15"/>
      <c r="I14" s="64">
        <f t="shared" si="0"/>
        <v>1.03</v>
      </c>
    </row>
    <row r="15" spans="1:9" ht="35.1" customHeight="1">
      <c r="A15" s="12">
        <v>23020100</v>
      </c>
      <c r="B15" s="13" t="s">
        <v>38</v>
      </c>
      <c r="C15" s="15"/>
      <c r="D15" s="15"/>
      <c r="E15" s="15"/>
      <c r="F15" s="15"/>
      <c r="G15" s="15"/>
      <c r="I15" s="64">
        <f t="shared" si="0"/>
        <v>1.03</v>
      </c>
    </row>
    <row r="16" spans="1:9" ht="35.1" customHeight="1">
      <c r="A16" s="16">
        <v>23020101</v>
      </c>
      <c r="B16" s="17" t="s">
        <v>102</v>
      </c>
      <c r="C16" s="15"/>
      <c r="D16" s="15"/>
      <c r="E16" s="15"/>
      <c r="F16" s="15"/>
      <c r="G16" s="15"/>
      <c r="I16" s="64">
        <f t="shared" si="0"/>
        <v>1.03</v>
      </c>
    </row>
    <row r="17" spans="1:9" ht="35.1" customHeight="1">
      <c r="A17" s="16">
        <v>23020105</v>
      </c>
      <c r="B17" s="17" t="s">
        <v>43</v>
      </c>
      <c r="C17" s="70">
        <v>10000000</v>
      </c>
      <c r="D17" s="15">
        <f>PRODUCT(C17,1.05)</f>
        <v>10500000</v>
      </c>
      <c r="E17" s="15">
        <f>PRODUCT(D17,1.05)</f>
        <v>11025000</v>
      </c>
      <c r="F17" s="15">
        <f>SUM(C17:E17)</f>
        <v>31525000</v>
      </c>
      <c r="G17" s="15">
        <v>107956800</v>
      </c>
      <c r="I17" s="64">
        <f t="shared" si="0"/>
        <v>111195504</v>
      </c>
    </row>
    <row r="18" spans="1:9" ht="35.1" customHeight="1">
      <c r="A18" s="16">
        <v>23020106</v>
      </c>
      <c r="B18" s="17" t="s">
        <v>44</v>
      </c>
      <c r="C18" s="18"/>
      <c r="D18" s="15"/>
      <c r="E18" s="15"/>
      <c r="F18" s="15"/>
      <c r="G18" s="18"/>
      <c r="I18" s="64">
        <f t="shared" si="0"/>
        <v>1.03</v>
      </c>
    </row>
    <row r="19" spans="1:9" ht="35.1" customHeight="1">
      <c r="A19" s="16">
        <v>23020107</v>
      </c>
      <c r="B19" s="17" t="s">
        <v>45</v>
      </c>
      <c r="C19" s="18"/>
      <c r="D19" s="15"/>
      <c r="E19" s="15"/>
      <c r="F19" s="15"/>
      <c r="G19" s="18"/>
      <c r="I19" s="64">
        <f t="shared" si="0"/>
        <v>1.03</v>
      </c>
    </row>
    <row r="20" spans="1:9" ht="35.1" customHeight="1">
      <c r="A20" s="71">
        <v>23020150</v>
      </c>
      <c r="B20" s="72" t="s">
        <v>154</v>
      </c>
      <c r="C20" s="70"/>
      <c r="D20" s="70"/>
      <c r="E20" s="70"/>
      <c r="F20" s="70"/>
      <c r="G20" s="70"/>
      <c r="I20" s="64">
        <f t="shared" si="0"/>
        <v>1.03</v>
      </c>
    </row>
    <row r="21" spans="1:9" ht="35.1" customHeight="1">
      <c r="A21" s="71">
        <v>23020151</v>
      </c>
      <c r="B21" s="72" t="s">
        <v>155</v>
      </c>
      <c r="C21" s="70"/>
      <c r="D21" s="70"/>
      <c r="E21" s="70"/>
      <c r="F21" s="70"/>
      <c r="G21" s="70"/>
      <c r="I21" s="64">
        <f t="shared" si="0"/>
        <v>1.03</v>
      </c>
    </row>
    <row r="22" spans="1:9" ht="35.1" customHeight="1">
      <c r="A22" s="71">
        <v>23020152</v>
      </c>
      <c r="B22" s="72" t="s">
        <v>172</v>
      </c>
      <c r="C22" s="70"/>
      <c r="D22" s="70"/>
      <c r="E22" s="70"/>
      <c r="F22" s="70"/>
      <c r="G22" s="70"/>
      <c r="I22" s="64">
        <f t="shared" si="0"/>
        <v>1.03</v>
      </c>
    </row>
    <row r="23" spans="1:9" ht="35.1" customHeight="1">
      <c r="A23" s="102"/>
      <c r="B23" s="103" t="s">
        <v>37</v>
      </c>
      <c r="C23" s="104">
        <f>SUM(C16:C22)</f>
        <v>10000000</v>
      </c>
      <c r="D23" s="104">
        <f>SUM(D17:D22)</f>
        <v>10500000</v>
      </c>
      <c r="E23" s="104">
        <f>SUM(E17:E22)</f>
        <v>11025000</v>
      </c>
      <c r="F23" s="104">
        <f>SUM(F17:F22)</f>
        <v>31525000</v>
      </c>
      <c r="G23" s="104">
        <v>107956800</v>
      </c>
      <c r="I23" s="64">
        <f t="shared" si="0"/>
        <v>111195504</v>
      </c>
    </row>
    <row r="24" spans="1:9" ht="35.1" customHeight="1">
      <c r="A24" s="71"/>
      <c r="B24" s="69"/>
      <c r="C24" s="70"/>
      <c r="D24" s="70"/>
      <c r="E24" s="70"/>
      <c r="F24" s="70"/>
      <c r="G24" s="70"/>
      <c r="I24" s="64">
        <f t="shared" si="0"/>
        <v>1.03</v>
      </c>
    </row>
    <row r="25" spans="1:9" ht="35.1" customHeight="1">
      <c r="A25" s="68">
        <v>23030100</v>
      </c>
      <c r="B25" s="69" t="s">
        <v>61</v>
      </c>
      <c r="C25" s="70"/>
      <c r="D25" s="70"/>
      <c r="E25" s="70"/>
      <c r="F25" s="70"/>
      <c r="G25" s="70"/>
      <c r="I25" s="64">
        <f t="shared" si="0"/>
        <v>1.03</v>
      </c>
    </row>
    <row r="26" spans="1:9" ht="35.1" customHeight="1">
      <c r="A26" s="71">
        <v>23030101</v>
      </c>
      <c r="B26" s="72" t="s">
        <v>62</v>
      </c>
      <c r="C26" s="70"/>
      <c r="D26" s="70"/>
      <c r="E26" s="70"/>
      <c r="F26" s="70"/>
      <c r="G26" s="70"/>
      <c r="I26" s="64">
        <f t="shared" si="0"/>
        <v>1.03</v>
      </c>
    </row>
    <row r="27" spans="1:9" ht="35.1" customHeight="1">
      <c r="A27" s="71">
        <v>23020133</v>
      </c>
      <c r="B27" s="72" t="s">
        <v>174</v>
      </c>
      <c r="C27" s="70">
        <v>100000000</v>
      </c>
      <c r="D27" s="15">
        <f>PRODUCT(C27,1.05)</f>
        <v>105000000</v>
      </c>
      <c r="E27" s="15">
        <f>PRODUCT(D27,1.05)</f>
        <v>110250000</v>
      </c>
      <c r="F27" s="70">
        <f>SUM(C27:E27)</f>
        <v>315250000</v>
      </c>
      <c r="G27" s="70">
        <v>539784000</v>
      </c>
      <c r="I27" s="64">
        <f t="shared" si="0"/>
        <v>555977520</v>
      </c>
    </row>
    <row r="28" spans="1:9" ht="35.1" customHeight="1">
      <c r="A28" s="71">
        <v>23020134</v>
      </c>
      <c r="B28" s="72" t="s">
        <v>175</v>
      </c>
      <c r="C28" s="70"/>
      <c r="D28" s="70"/>
      <c r="E28" s="70"/>
      <c r="F28" s="70"/>
      <c r="G28" s="70"/>
      <c r="I28" s="64">
        <f t="shared" si="0"/>
        <v>1.03</v>
      </c>
    </row>
    <row r="29" spans="1:9" ht="35.1" customHeight="1">
      <c r="A29" s="71">
        <v>23020155</v>
      </c>
      <c r="B29" s="72" t="s">
        <v>186</v>
      </c>
      <c r="C29" s="70"/>
      <c r="D29" s="70"/>
      <c r="E29" s="70"/>
      <c r="F29" s="70"/>
      <c r="G29" s="70"/>
      <c r="I29" s="64">
        <f t="shared" si="0"/>
        <v>1.03</v>
      </c>
    </row>
    <row r="30" spans="1:9" ht="35.1" customHeight="1">
      <c r="A30" s="71">
        <v>23020156</v>
      </c>
      <c r="B30" s="72" t="s">
        <v>100</v>
      </c>
      <c r="C30" s="70"/>
      <c r="D30" s="70"/>
      <c r="E30" s="70"/>
      <c r="F30" s="70"/>
      <c r="G30" s="70"/>
      <c r="I30" s="64">
        <f t="shared" si="0"/>
        <v>1.03</v>
      </c>
    </row>
    <row r="31" spans="1:9" ht="35.1" customHeight="1">
      <c r="A31" s="102"/>
      <c r="B31" s="103" t="s">
        <v>37</v>
      </c>
      <c r="C31" s="104">
        <f>SUM(C26:C30)</f>
        <v>100000000</v>
      </c>
      <c r="D31" s="104">
        <f>SUM(D27:D30)</f>
        <v>105000000</v>
      </c>
      <c r="E31" s="104">
        <f>SUM(E27:E30)</f>
        <v>110250000</v>
      </c>
      <c r="F31" s="104">
        <f>SUM(F27:F30)</f>
        <v>315250000</v>
      </c>
      <c r="G31" s="104">
        <v>539784000</v>
      </c>
      <c r="I31" s="64">
        <f t="shared" si="0"/>
        <v>555977520</v>
      </c>
    </row>
    <row r="32" spans="1:9" ht="35.1" customHeight="1">
      <c r="A32" s="71"/>
      <c r="B32" s="69"/>
      <c r="C32" s="70"/>
      <c r="D32" s="70"/>
      <c r="E32" s="70"/>
      <c r="F32" s="70"/>
      <c r="G32" s="70"/>
      <c r="I32" s="64">
        <f t="shared" si="0"/>
        <v>1.03</v>
      </c>
    </row>
    <row r="33" spans="1:9" ht="35.1" customHeight="1">
      <c r="A33" s="68">
        <v>23040100</v>
      </c>
      <c r="B33" s="69" t="s">
        <v>83</v>
      </c>
      <c r="C33" s="70"/>
      <c r="D33" s="70"/>
      <c r="E33" s="70"/>
      <c r="F33" s="70"/>
      <c r="G33" s="70"/>
      <c r="I33" s="64">
        <f t="shared" si="0"/>
        <v>1.03</v>
      </c>
    </row>
    <row r="34" spans="1:9" ht="35.1" customHeight="1">
      <c r="A34" s="71">
        <v>23040108</v>
      </c>
      <c r="B34" s="72" t="s">
        <v>103</v>
      </c>
      <c r="C34" s="70"/>
      <c r="D34" s="70"/>
      <c r="E34" s="70"/>
      <c r="F34" s="70"/>
      <c r="G34" s="70"/>
      <c r="I34" s="64">
        <f t="shared" si="0"/>
        <v>1.03</v>
      </c>
    </row>
    <row r="35" spans="1:9" ht="35.1" customHeight="1">
      <c r="A35" s="71">
        <v>23040109</v>
      </c>
      <c r="B35" s="72" t="s">
        <v>200</v>
      </c>
      <c r="C35" s="70"/>
      <c r="D35" s="70"/>
      <c r="E35" s="70"/>
      <c r="F35" s="70"/>
      <c r="G35" s="70"/>
      <c r="I35" s="64">
        <f t="shared" si="0"/>
        <v>1.03</v>
      </c>
    </row>
    <row r="36" spans="1:9" ht="35.1" customHeight="1">
      <c r="A36" s="102"/>
      <c r="B36" s="103" t="s">
        <v>37</v>
      </c>
      <c r="C36" s="104"/>
      <c r="D36" s="104"/>
      <c r="E36" s="104"/>
      <c r="F36" s="104"/>
      <c r="G36" s="104"/>
      <c r="I36" s="64">
        <f t="shared" si="0"/>
        <v>1.03</v>
      </c>
    </row>
    <row r="37" spans="1:9" ht="35.1" customHeight="1">
      <c r="A37" s="71"/>
      <c r="B37" s="69"/>
      <c r="C37" s="70"/>
      <c r="D37" s="70"/>
      <c r="E37" s="70"/>
      <c r="F37" s="70"/>
      <c r="G37" s="70"/>
      <c r="I37" s="64">
        <f t="shared" si="0"/>
        <v>1.03</v>
      </c>
    </row>
    <row r="38" spans="1:9" ht="35.1" customHeight="1">
      <c r="A38" s="68">
        <v>23050100</v>
      </c>
      <c r="B38" s="69" t="s">
        <v>89</v>
      </c>
      <c r="C38" s="70"/>
      <c r="D38" s="70"/>
      <c r="E38" s="70"/>
      <c r="F38" s="70"/>
      <c r="G38" s="70"/>
      <c r="I38" s="64">
        <f t="shared" si="0"/>
        <v>1.03</v>
      </c>
    </row>
    <row r="39" spans="1:9" ht="35.1" customHeight="1">
      <c r="A39" s="71">
        <v>23050101</v>
      </c>
      <c r="B39" s="72" t="s">
        <v>90</v>
      </c>
      <c r="C39" s="70"/>
      <c r="D39" s="70"/>
      <c r="E39" s="70"/>
      <c r="F39" s="70"/>
      <c r="G39" s="70"/>
      <c r="I39" s="64">
        <f t="shared" si="0"/>
        <v>1.03</v>
      </c>
    </row>
    <row r="40" spans="1:9" ht="35.1" customHeight="1">
      <c r="A40" s="71">
        <v>23050149</v>
      </c>
      <c r="B40" s="75" t="s">
        <v>198</v>
      </c>
      <c r="C40" s="70"/>
      <c r="D40" s="70"/>
      <c r="E40" s="70"/>
      <c r="F40" s="70"/>
      <c r="G40" s="70"/>
      <c r="I40" s="64">
        <f t="shared" si="0"/>
        <v>1.03</v>
      </c>
    </row>
    <row r="41" spans="1:9" ht="35.1" customHeight="1">
      <c r="A41" s="102"/>
      <c r="B41" s="103" t="s">
        <v>37</v>
      </c>
      <c r="C41" s="104"/>
      <c r="D41" s="104"/>
      <c r="E41" s="104"/>
      <c r="F41" s="104"/>
      <c r="G41" s="104"/>
      <c r="I41" s="64">
        <f t="shared" si="0"/>
        <v>1.03</v>
      </c>
    </row>
    <row r="42" spans="1:9" ht="35.1" customHeight="1">
      <c r="A42" s="71"/>
      <c r="B42" s="69"/>
      <c r="C42" s="73"/>
      <c r="D42" s="73"/>
      <c r="E42" s="73"/>
      <c r="F42" s="73"/>
      <c r="G42" s="73"/>
      <c r="I42" s="64">
        <f t="shared" si="0"/>
        <v>1.03</v>
      </c>
    </row>
    <row r="43" spans="1:9" ht="35.1" customHeight="1">
      <c r="A43" s="71"/>
      <c r="B43" s="69"/>
      <c r="C43" s="70"/>
      <c r="D43" s="70"/>
      <c r="E43" s="70"/>
      <c r="F43" s="70"/>
      <c r="G43" s="70"/>
      <c r="I43" s="64">
        <f t="shared" si="0"/>
        <v>1.03</v>
      </c>
    </row>
    <row r="44" spans="1:9" ht="35.1" customHeight="1">
      <c r="A44" s="102"/>
      <c r="B44" s="103" t="s">
        <v>95</v>
      </c>
      <c r="C44" s="104">
        <f>SUM(C41,C36,C31,C23,C13)</f>
        <v>140000000</v>
      </c>
      <c r="D44" s="104">
        <f t="shared" ref="D44:F44" si="1">SUM(D41,D36,D31,D23,D13)</f>
        <v>147000000</v>
      </c>
      <c r="E44" s="104">
        <f t="shared" si="1"/>
        <v>154350000</v>
      </c>
      <c r="F44" s="104">
        <f t="shared" si="1"/>
        <v>441350000</v>
      </c>
      <c r="G44" s="104">
        <v>809676000</v>
      </c>
      <c r="I44" s="64">
        <f t="shared" si="0"/>
        <v>833966280</v>
      </c>
    </row>
    <row r="45" spans="1:9" ht="35.1" customHeight="1" thickBot="1">
      <c r="A45" s="21"/>
      <c r="B45" s="22"/>
      <c r="C45" s="23"/>
      <c r="D45" s="23"/>
      <c r="E45" s="23"/>
      <c r="F45" s="23"/>
      <c r="G45" s="23"/>
    </row>
    <row r="46" spans="1:9">
      <c r="C46" s="8"/>
      <c r="D46" s="8"/>
      <c r="E46" s="8"/>
      <c r="F46" s="8"/>
      <c r="G46" s="8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24" orientation="landscape" useFirstPageNumber="1" verticalDpi="300" r:id="rId1"/>
  <headerFooter>
    <oddFooter>&amp;C&amp;"Arial Black,Regular"&amp;18&amp;P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I93"/>
  <sheetViews>
    <sheetView view="pageBreakPreview" topLeftCell="A40" zoomScale="60" workbookViewId="0">
      <selection activeCell="C11" sqref="C10:C11"/>
    </sheetView>
  </sheetViews>
  <sheetFormatPr defaultColWidth="9.140625" defaultRowHeight="16.5"/>
  <cols>
    <col min="1" max="1" width="14.28515625" style="6" customWidth="1"/>
    <col min="2" max="2" width="91.85546875" style="1" customWidth="1"/>
    <col min="3" max="3" width="21.7109375" style="1" bestFit="1" customWidth="1"/>
    <col min="4" max="5" width="18.140625" style="1" customWidth="1"/>
    <col min="6" max="6" width="21" style="1" customWidth="1"/>
    <col min="7" max="7" width="17.28515625" style="1" customWidth="1"/>
    <col min="8" max="8" width="9.140625" style="1"/>
    <col min="9" max="9" width="15.14062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80" t="s">
        <v>300</v>
      </c>
      <c r="B3" s="180"/>
      <c r="C3" s="180"/>
      <c r="D3" s="180"/>
      <c r="E3" s="180"/>
      <c r="F3" s="180"/>
      <c r="G3" s="180"/>
    </row>
    <row r="4" spans="1:9" ht="22.5" customHeight="1">
      <c r="A4" s="178" t="s">
        <v>99</v>
      </c>
      <c r="B4" s="178"/>
      <c r="C4" s="178"/>
      <c r="D4" s="178"/>
      <c r="E4" s="178"/>
      <c r="F4" s="178"/>
      <c r="G4" s="178"/>
    </row>
    <row r="5" spans="1:9" ht="36.75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  <c r="H5" s="19"/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9"/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9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9"/>
    </row>
    <row r="9" spans="1:9" ht="35.1" customHeight="1">
      <c r="A9" s="16">
        <v>23010105</v>
      </c>
      <c r="B9" s="17" t="s">
        <v>11</v>
      </c>
      <c r="C9" s="15">
        <v>1500000000</v>
      </c>
      <c r="D9" s="70">
        <f>PRODUCT(C9,1.05)</f>
        <v>1575000000</v>
      </c>
      <c r="E9" s="70">
        <f>PRODUCT(D9,1.05)</f>
        <v>1653750000</v>
      </c>
      <c r="F9" s="15">
        <f>SUM(C9:E9)</f>
        <v>4728750000</v>
      </c>
      <c r="G9" s="15"/>
      <c r="H9" s="19"/>
    </row>
    <row r="10" spans="1:9" ht="35.1" customHeight="1">
      <c r="A10" s="16">
        <v>23010118</v>
      </c>
      <c r="B10" s="17" t="s">
        <v>24</v>
      </c>
      <c r="C10" s="15"/>
      <c r="D10" s="15"/>
      <c r="E10" s="15"/>
      <c r="F10" s="15"/>
      <c r="G10" s="15"/>
      <c r="H10" s="19"/>
    </row>
    <row r="11" spans="1:9" ht="35.1" customHeight="1">
      <c r="A11" s="16">
        <v>23010119</v>
      </c>
      <c r="B11" s="17" t="s">
        <v>25</v>
      </c>
      <c r="C11" s="70">
        <v>50000000</v>
      </c>
      <c r="D11" s="70">
        <f>PRODUCT(C11,1.05)</f>
        <v>52500000</v>
      </c>
      <c r="E11" s="70">
        <f>PRODUCT(D11,1.05)</f>
        <v>55125000</v>
      </c>
      <c r="F11" s="15">
        <f>SUM(C11:E11)</f>
        <v>157625000</v>
      </c>
      <c r="G11" s="15">
        <v>7497000</v>
      </c>
      <c r="H11" s="19"/>
      <c r="I11" s="64">
        <f>PRODUCT(G11,1.03)</f>
        <v>7721910</v>
      </c>
    </row>
    <row r="12" spans="1:9" ht="35.1" customHeight="1">
      <c r="A12" s="16">
        <v>23010120</v>
      </c>
      <c r="B12" s="17" t="s">
        <v>26</v>
      </c>
      <c r="C12" s="15"/>
      <c r="D12" s="15"/>
      <c r="E12" s="15"/>
      <c r="F12" s="15"/>
      <c r="G12" s="15"/>
      <c r="H12" s="19"/>
      <c r="I12" s="64">
        <f t="shared" ref="I12:I49" si="0">PRODUCT(G12,1.03)</f>
        <v>1.03</v>
      </c>
    </row>
    <row r="13" spans="1:9" s="11" customFormat="1" ht="35.1" customHeight="1">
      <c r="A13" s="71">
        <v>23010149</v>
      </c>
      <c r="B13" s="72" t="s">
        <v>123</v>
      </c>
      <c r="C13" s="70"/>
      <c r="D13" s="70"/>
      <c r="E13" s="70"/>
      <c r="F13" s="70"/>
      <c r="G13" s="70"/>
      <c r="H13" s="20"/>
      <c r="I13" s="64">
        <f t="shared" si="0"/>
        <v>1.03</v>
      </c>
    </row>
    <row r="14" spans="1:9" s="11" customFormat="1" ht="35.1" customHeight="1">
      <c r="A14" s="71">
        <v>23010150</v>
      </c>
      <c r="B14" s="72" t="s">
        <v>164</v>
      </c>
      <c r="C14" s="70">
        <v>24324016.5</v>
      </c>
      <c r="D14" s="70">
        <f>PRODUCT(C14,1.05)</f>
        <v>25540217.324999999</v>
      </c>
      <c r="E14" s="70">
        <f>PRODUCT(D14,1.05)</f>
        <v>26817228.19125</v>
      </c>
      <c r="F14" s="70">
        <f>SUM(C14:E14)</f>
        <v>76681462.016249999</v>
      </c>
      <c r="G14" s="70">
        <v>23615550</v>
      </c>
      <c r="H14" s="20"/>
      <c r="I14" s="64">
        <f t="shared" si="0"/>
        <v>24324016.5</v>
      </c>
    </row>
    <row r="15" spans="1:9" s="11" customFormat="1" ht="35.1" customHeight="1">
      <c r="A15" s="71">
        <v>23010151</v>
      </c>
      <c r="B15" s="72" t="s">
        <v>124</v>
      </c>
      <c r="C15" s="70"/>
      <c r="D15" s="70"/>
      <c r="E15" s="70"/>
      <c r="F15" s="70"/>
      <c r="G15" s="70"/>
      <c r="H15" s="20"/>
      <c r="I15" s="64">
        <f t="shared" si="0"/>
        <v>1.03</v>
      </c>
    </row>
    <row r="16" spans="1:9" s="11" customFormat="1" ht="35.1" customHeight="1">
      <c r="A16" s="71">
        <v>23010152</v>
      </c>
      <c r="B16" s="72" t="s">
        <v>128</v>
      </c>
      <c r="C16" s="70"/>
      <c r="D16" s="70"/>
      <c r="E16" s="70"/>
      <c r="F16" s="70"/>
      <c r="G16" s="70"/>
      <c r="H16" s="20"/>
      <c r="I16" s="64">
        <f t="shared" si="0"/>
        <v>1.03</v>
      </c>
    </row>
    <row r="17" spans="1:9" s="11" customFormat="1" ht="35.1" customHeight="1">
      <c r="A17" s="71">
        <v>23010153</v>
      </c>
      <c r="B17" s="72" t="s">
        <v>134</v>
      </c>
      <c r="C17" s="70"/>
      <c r="D17" s="70"/>
      <c r="E17" s="70"/>
      <c r="F17" s="70"/>
      <c r="G17" s="70"/>
      <c r="H17" s="20"/>
      <c r="I17" s="64">
        <f t="shared" si="0"/>
        <v>1.03</v>
      </c>
    </row>
    <row r="18" spans="1:9" s="11" customFormat="1" ht="35.1" customHeight="1">
      <c r="A18" s="71">
        <v>23010154</v>
      </c>
      <c r="B18" s="72" t="s">
        <v>141</v>
      </c>
      <c r="C18" s="70"/>
      <c r="D18" s="70"/>
      <c r="E18" s="70"/>
      <c r="F18" s="70"/>
      <c r="G18" s="70"/>
      <c r="H18" s="20"/>
      <c r="I18" s="64">
        <f t="shared" si="0"/>
        <v>1.03</v>
      </c>
    </row>
    <row r="19" spans="1:9" s="11" customFormat="1" ht="35.1" customHeight="1">
      <c r="A19" s="71">
        <v>23010155</v>
      </c>
      <c r="B19" s="72" t="s">
        <v>145</v>
      </c>
      <c r="C19" s="70"/>
      <c r="D19" s="70"/>
      <c r="E19" s="70"/>
      <c r="F19" s="70"/>
      <c r="G19" s="70"/>
      <c r="H19" s="20"/>
      <c r="I19" s="64">
        <f t="shared" si="0"/>
        <v>1.03</v>
      </c>
    </row>
    <row r="20" spans="1:9" s="11" customFormat="1" ht="35.1" customHeight="1">
      <c r="A20" s="71">
        <v>23010156</v>
      </c>
      <c r="B20" s="72" t="s">
        <v>156</v>
      </c>
      <c r="C20" s="70"/>
      <c r="D20" s="70"/>
      <c r="E20" s="70"/>
      <c r="F20" s="70"/>
      <c r="G20" s="70"/>
      <c r="H20" s="20"/>
      <c r="I20" s="64">
        <f t="shared" si="0"/>
        <v>1.03</v>
      </c>
    </row>
    <row r="21" spans="1:9" ht="35.1" customHeight="1">
      <c r="A21" s="102"/>
      <c r="B21" s="103" t="s">
        <v>37</v>
      </c>
      <c r="C21" s="104">
        <f>SUM(C8:C20)</f>
        <v>1574324016.5</v>
      </c>
      <c r="D21" s="104">
        <f>SUM(D11:D20)</f>
        <v>78040217.325000003</v>
      </c>
      <c r="E21" s="104">
        <f>SUM(E11:E20)</f>
        <v>81942228.191249996</v>
      </c>
      <c r="F21" s="104">
        <f>SUM(F9:F20)</f>
        <v>4963056462.0162497</v>
      </c>
      <c r="G21" s="104">
        <v>31112550</v>
      </c>
      <c r="H21" s="19"/>
      <c r="I21" s="64">
        <f t="shared" si="0"/>
        <v>32045926.5</v>
      </c>
    </row>
    <row r="22" spans="1:9" ht="35.1" customHeight="1">
      <c r="A22" s="71"/>
      <c r="B22" s="72"/>
      <c r="C22" s="70"/>
      <c r="D22" s="70"/>
      <c r="E22" s="70"/>
      <c r="F22" s="70"/>
      <c r="G22" s="70"/>
      <c r="H22" s="19"/>
      <c r="I22" s="64">
        <f t="shared" si="0"/>
        <v>1.03</v>
      </c>
    </row>
    <row r="23" spans="1:9" ht="35.1" customHeight="1">
      <c r="A23" s="68">
        <v>23020100</v>
      </c>
      <c r="B23" s="69" t="s">
        <v>38</v>
      </c>
      <c r="C23" s="70"/>
      <c r="D23" s="70"/>
      <c r="E23" s="70"/>
      <c r="F23" s="70"/>
      <c r="G23" s="70"/>
      <c r="H23" s="19"/>
      <c r="I23" s="64">
        <f t="shared" si="0"/>
        <v>1.03</v>
      </c>
    </row>
    <row r="24" spans="1:9" ht="35.1" customHeight="1">
      <c r="A24" s="71">
        <v>23020101</v>
      </c>
      <c r="B24" s="72" t="s">
        <v>102</v>
      </c>
      <c r="C24" s="70"/>
      <c r="D24" s="70"/>
      <c r="E24" s="70"/>
      <c r="F24" s="70"/>
      <c r="G24" s="70"/>
      <c r="H24" s="19"/>
      <c r="I24" s="64">
        <f t="shared" si="0"/>
        <v>1.03</v>
      </c>
    </row>
    <row r="25" spans="1:9" ht="35.1" customHeight="1">
      <c r="A25" s="71">
        <v>23020152</v>
      </c>
      <c r="B25" s="72" t="s">
        <v>172</v>
      </c>
      <c r="C25" s="70"/>
      <c r="D25" s="70"/>
      <c r="E25" s="70"/>
      <c r="F25" s="70"/>
      <c r="G25" s="70"/>
      <c r="H25" s="19"/>
      <c r="I25" s="64">
        <f t="shared" si="0"/>
        <v>1.03</v>
      </c>
    </row>
    <row r="26" spans="1:9" ht="35.1" customHeight="1">
      <c r="A26" s="102"/>
      <c r="B26" s="103" t="s">
        <v>37</v>
      </c>
      <c r="C26" s="104"/>
      <c r="D26" s="104"/>
      <c r="E26" s="104"/>
      <c r="F26" s="104"/>
      <c r="G26" s="104">
        <v>0</v>
      </c>
      <c r="H26" s="19"/>
      <c r="I26" s="64">
        <f t="shared" si="0"/>
        <v>0</v>
      </c>
    </row>
    <row r="27" spans="1:9" ht="35.1" customHeight="1">
      <c r="A27" s="71"/>
      <c r="B27" s="69"/>
      <c r="C27" s="70"/>
      <c r="D27" s="70"/>
      <c r="E27" s="70"/>
      <c r="F27" s="70"/>
      <c r="G27" s="70"/>
      <c r="H27" s="19"/>
      <c r="I27" s="64">
        <f t="shared" si="0"/>
        <v>1.03</v>
      </c>
    </row>
    <row r="28" spans="1:9" ht="35.1" customHeight="1">
      <c r="A28" s="68">
        <v>23030100</v>
      </c>
      <c r="B28" s="69" t="s">
        <v>61</v>
      </c>
      <c r="C28" s="70"/>
      <c r="D28" s="70"/>
      <c r="E28" s="70"/>
      <c r="F28" s="70"/>
      <c r="G28" s="70"/>
      <c r="H28" s="19"/>
      <c r="I28" s="64">
        <f t="shared" si="0"/>
        <v>1.03</v>
      </c>
    </row>
    <row r="29" spans="1:9" ht="35.1" customHeight="1">
      <c r="A29" s="71">
        <v>23030101</v>
      </c>
      <c r="B29" s="72" t="s">
        <v>62</v>
      </c>
      <c r="C29" s="70"/>
      <c r="D29" s="70"/>
      <c r="E29" s="70"/>
      <c r="F29" s="70"/>
      <c r="G29" s="70"/>
      <c r="H29" s="19"/>
      <c r="I29" s="64">
        <f t="shared" si="0"/>
        <v>1.03</v>
      </c>
    </row>
    <row r="30" spans="1:9" ht="35.1" customHeight="1">
      <c r="A30" s="71">
        <v>23030119</v>
      </c>
      <c r="B30" s="72" t="s">
        <v>76</v>
      </c>
      <c r="C30" s="70"/>
      <c r="D30" s="70"/>
      <c r="E30" s="70"/>
      <c r="F30" s="70"/>
      <c r="G30" s="70"/>
      <c r="H30" s="19"/>
      <c r="I30" s="64">
        <f t="shared" si="0"/>
        <v>1.03</v>
      </c>
    </row>
    <row r="31" spans="1:9" ht="35.1" customHeight="1">
      <c r="A31" s="71">
        <v>23030121</v>
      </c>
      <c r="B31" s="72" t="s">
        <v>77</v>
      </c>
      <c r="C31" s="70">
        <v>500000000</v>
      </c>
      <c r="D31" s="70">
        <f>PRODUCT(C31,1.05)</f>
        <v>525000000</v>
      </c>
      <c r="E31" s="70">
        <f>PRODUCT(D31,1.05)</f>
        <v>551250000</v>
      </c>
      <c r="F31" s="70">
        <f>SUM(C31:E31)</f>
        <v>1576250000</v>
      </c>
      <c r="G31" s="70">
        <v>537485000</v>
      </c>
      <c r="H31" s="19"/>
      <c r="I31" s="64">
        <f t="shared" si="0"/>
        <v>553609550</v>
      </c>
    </row>
    <row r="32" spans="1:9" ht="35.1" customHeight="1">
      <c r="A32" s="71">
        <v>23020155</v>
      </c>
      <c r="B32" s="72" t="s">
        <v>186</v>
      </c>
      <c r="C32" s="70"/>
      <c r="D32" s="70"/>
      <c r="E32" s="70"/>
      <c r="F32" s="70"/>
      <c r="G32" s="70"/>
      <c r="H32" s="19"/>
      <c r="I32" s="64">
        <f t="shared" si="0"/>
        <v>1.03</v>
      </c>
    </row>
    <row r="33" spans="1:9" ht="35.1" customHeight="1">
      <c r="A33" s="71">
        <v>23020156</v>
      </c>
      <c r="B33" s="72" t="s">
        <v>100</v>
      </c>
      <c r="C33" s="70"/>
      <c r="D33" s="70"/>
      <c r="E33" s="70"/>
      <c r="F33" s="70"/>
      <c r="G33" s="70"/>
      <c r="H33" s="19"/>
      <c r="I33" s="64">
        <f t="shared" si="0"/>
        <v>1.03</v>
      </c>
    </row>
    <row r="34" spans="1:9" ht="35.1" customHeight="1">
      <c r="A34" s="102"/>
      <c r="B34" s="103" t="s">
        <v>37</v>
      </c>
      <c r="C34" s="104">
        <f>SUM(C29:C33)</f>
        <v>500000000</v>
      </c>
      <c r="D34" s="104">
        <f t="shared" ref="D34:F34" si="1">SUM(D29:D33)</f>
        <v>525000000</v>
      </c>
      <c r="E34" s="104">
        <f t="shared" si="1"/>
        <v>551250000</v>
      </c>
      <c r="F34" s="104">
        <f t="shared" si="1"/>
        <v>1576250000</v>
      </c>
      <c r="G34" s="104">
        <v>537485000</v>
      </c>
      <c r="H34" s="19"/>
      <c r="I34" s="64">
        <f t="shared" si="0"/>
        <v>553609550</v>
      </c>
    </row>
    <row r="35" spans="1:9" ht="35.1" customHeight="1">
      <c r="A35" s="71"/>
      <c r="B35" s="69"/>
      <c r="C35" s="70"/>
      <c r="D35" s="70"/>
      <c r="E35" s="70"/>
      <c r="F35" s="70"/>
      <c r="G35" s="70"/>
      <c r="H35" s="19"/>
      <c r="I35" s="64">
        <f t="shared" si="0"/>
        <v>1.03</v>
      </c>
    </row>
    <row r="36" spans="1:9" ht="35.1" customHeight="1">
      <c r="A36" s="68">
        <v>23040100</v>
      </c>
      <c r="B36" s="69" t="s">
        <v>83</v>
      </c>
      <c r="C36" s="70"/>
      <c r="D36" s="70"/>
      <c r="E36" s="70"/>
      <c r="F36" s="70"/>
      <c r="G36" s="70"/>
      <c r="H36" s="19"/>
      <c r="I36" s="64">
        <f t="shared" si="0"/>
        <v>1.03</v>
      </c>
    </row>
    <row r="37" spans="1:9" ht="35.1" customHeight="1">
      <c r="A37" s="71">
        <v>23040101</v>
      </c>
      <c r="B37" s="72" t="s">
        <v>84</v>
      </c>
      <c r="C37" s="70"/>
      <c r="D37" s="70"/>
      <c r="E37" s="70"/>
      <c r="F37" s="70"/>
      <c r="G37" s="70"/>
      <c r="H37" s="19"/>
      <c r="I37" s="64">
        <f t="shared" si="0"/>
        <v>1.03</v>
      </c>
    </row>
    <row r="38" spans="1:9" ht="35.1" customHeight="1">
      <c r="A38" s="71">
        <v>23040102</v>
      </c>
      <c r="B38" s="72" t="s">
        <v>85</v>
      </c>
      <c r="C38" s="70"/>
      <c r="D38" s="70"/>
      <c r="E38" s="70"/>
      <c r="F38" s="70"/>
      <c r="G38" s="70"/>
      <c r="H38" s="19"/>
      <c r="I38" s="64">
        <f t="shared" si="0"/>
        <v>1.03</v>
      </c>
    </row>
    <row r="39" spans="1:9" ht="35.1" customHeight="1">
      <c r="A39" s="71">
        <v>23040108</v>
      </c>
      <c r="B39" s="72" t="s">
        <v>103</v>
      </c>
      <c r="C39" s="70"/>
      <c r="D39" s="70"/>
      <c r="E39" s="70"/>
      <c r="F39" s="70"/>
      <c r="G39" s="70"/>
      <c r="H39" s="19"/>
      <c r="I39" s="64">
        <f t="shared" si="0"/>
        <v>1.03</v>
      </c>
    </row>
    <row r="40" spans="1:9" ht="35.1" customHeight="1">
      <c r="A40" s="71">
        <v>23040109</v>
      </c>
      <c r="B40" s="72" t="s">
        <v>200</v>
      </c>
      <c r="C40" s="70"/>
      <c r="D40" s="70"/>
      <c r="E40" s="70"/>
      <c r="F40" s="70"/>
      <c r="G40" s="70"/>
      <c r="H40" s="19"/>
      <c r="I40" s="64">
        <f t="shared" si="0"/>
        <v>1.03</v>
      </c>
    </row>
    <row r="41" spans="1:9" ht="35.1" customHeight="1">
      <c r="A41" s="102"/>
      <c r="B41" s="103" t="s">
        <v>37</v>
      </c>
      <c r="C41" s="104"/>
      <c r="D41" s="104"/>
      <c r="E41" s="104"/>
      <c r="F41" s="104"/>
      <c r="G41" s="104"/>
      <c r="H41" s="19"/>
      <c r="I41" s="64">
        <f t="shared" si="0"/>
        <v>1.03</v>
      </c>
    </row>
    <row r="42" spans="1:9" ht="35.1" customHeight="1">
      <c r="A42" s="71"/>
      <c r="B42" s="69"/>
      <c r="C42" s="70"/>
      <c r="D42" s="70"/>
      <c r="E42" s="70"/>
      <c r="F42" s="70"/>
      <c r="G42" s="70"/>
      <c r="H42" s="19"/>
      <c r="I42" s="64">
        <f t="shared" si="0"/>
        <v>1.03</v>
      </c>
    </row>
    <row r="43" spans="1:9" ht="35.1" customHeight="1">
      <c r="A43" s="68">
        <v>23050100</v>
      </c>
      <c r="B43" s="69" t="s">
        <v>89</v>
      </c>
      <c r="C43" s="70"/>
      <c r="D43" s="70"/>
      <c r="E43" s="70"/>
      <c r="F43" s="70"/>
      <c r="G43" s="70"/>
      <c r="H43" s="19"/>
      <c r="I43" s="64">
        <f t="shared" si="0"/>
        <v>1.03</v>
      </c>
    </row>
    <row r="44" spans="1:9" ht="35.1" customHeight="1">
      <c r="A44" s="71">
        <v>23050101</v>
      </c>
      <c r="B44" s="72" t="s">
        <v>90</v>
      </c>
      <c r="C44" s="70"/>
      <c r="D44" s="70"/>
      <c r="E44" s="70"/>
      <c r="F44" s="70"/>
      <c r="G44" s="70"/>
      <c r="H44" s="19"/>
      <c r="I44" s="64">
        <f t="shared" si="0"/>
        <v>1.03</v>
      </c>
    </row>
    <row r="45" spans="1:9" ht="35.1" customHeight="1">
      <c r="A45" s="71">
        <v>23050149</v>
      </c>
      <c r="B45" s="75" t="s">
        <v>198</v>
      </c>
      <c r="C45" s="70"/>
      <c r="D45" s="70"/>
      <c r="E45" s="70"/>
      <c r="F45" s="70"/>
      <c r="G45" s="70"/>
      <c r="H45" s="19"/>
      <c r="I45" s="64">
        <f t="shared" si="0"/>
        <v>1.03</v>
      </c>
    </row>
    <row r="46" spans="1:9" ht="35.1" customHeight="1">
      <c r="A46" s="102"/>
      <c r="B46" s="103" t="s">
        <v>37</v>
      </c>
      <c r="C46" s="104"/>
      <c r="D46" s="104"/>
      <c r="E46" s="104"/>
      <c r="F46" s="104"/>
      <c r="G46" s="104">
        <v>0</v>
      </c>
      <c r="H46" s="19"/>
      <c r="I46" s="64">
        <f t="shared" si="0"/>
        <v>0</v>
      </c>
    </row>
    <row r="47" spans="1:9" ht="35.1" customHeight="1">
      <c r="A47" s="71"/>
      <c r="B47" s="69"/>
      <c r="C47" s="73"/>
      <c r="D47" s="73"/>
      <c r="E47" s="73"/>
      <c r="F47" s="73"/>
      <c r="G47" s="73"/>
      <c r="H47" s="19"/>
      <c r="I47" s="64">
        <f t="shared" si="0"/>
        <v>1.03</v>
      </c>
    </row>
    <row r="48" spans="1:9" ht="35.1" customHeight="1">
      <c r="A48" s="71"/>
      <c r="B48" s="69"/>
      <c r="C48" s="70"/>
      <c r="D48" s="70"/>
      <c r="E48" s="70"/>
      <c r="F48" s="70"/>
      <c r="G48" s="70"/>
      <c r="H48" s="19"/>
      <c r="I48" s="64">
        <f t="shared" si="0"/>
        <v>1.03</v>
      </c>
    </row>
    <row r="49" spans="1:9" ht="35.1" customHeight="1">
      <c r="A49" s="102"/>
      <c r="B49" s="103" t="s">
        <v>95</v>
      </c>
      <c r="C49" s="104">
        <f>SUM(C46,C41,C34,C26,C21)</f>
        <v>2074324016.5</v>
      </c>
      <c r="D49" s="104">
        <f t="shared" ref="D49:F49" si="2">SUM(D46,D41,D34,D26,D21)</f>
        <v>603040217.32500005</v>
      </c>
      <c r="E49" s="104">
        <f t="shared" si="2"/>
        <v>633192228.19124997</v>
      </c>
      <c r="F49" s="104">
        <f t="shared" si="2"/>
        <v>6539306462.0162497</v>
      </c>
      <c r="G49" s="104">
        <v>568597550</v>
      </c>
      <c r="H49" s="19"/>
      <c r="I49" s="64">
        <f t="shared" si="0"/>
        <v>585655476.5</v>
      </c>
    </row>
    <row r="50" spans="1:9" ht="35.1" customHeight="1" thickBot="1">
      <c r="A50" s="76"/>
      <c r="B50" s="77"/>
      <c r="C50" s="78"/>
      <c r="D50" s="78"/>
      <c r="E50" s="78"/>
      <c r="F50" s="78"/>
      <c r="G50" s="78"/>
      <c r="H50" s="19"/>
      <c r="I50" s="64"/>
    </row>
    <row r="51" spans="1:9">
      <c r="A51" s="79"/>
      <c r="B51" s="11"/>
      <c r="C51" s="80"/>
      <c r="D51" s="80"/>
      <c r="E51" s="80"/>
      <c r="F51" s="80"/>
      <c r="G51" s="80"/>
    </row>
    <row r="52" spans="1:9">
      <c r="A52" s="79"/>
      <c r="B52" s="11"/>
      <c r="C52" s="80"/>
      <c r="D52" s="80"/>
      <c r="E52" s="80"/>
      <c r="F52" s="80"/>
      <c r="G52" s="80"/>
    </row>
    <row r="53" spans="1:9">
      <c r="A53" s="79"/>
      <c r="B53" s="11"/>
      <c r="C53" s="11"/>
      <c r="D53" s="11"/>
      <c r="E53" s="11"/>
      <c r="F53" s="11"/>
      <c r="G53" s="11"/>
    </row>
    <row r="54" spans="1:9">
      <c r="A54" s="79"/>
      <c r="B54" s="11"/>
      <c r="C54" s="11"/>
      <c r="D54" s="11"/>
      <c r="E54" s="11"/>
      <c r="F54" s="11"/>
      <c r="G54" s="11"/>
    </row>
    <row r="55" spans="1:9">
      <c r="A55" s="79"/>
      <c r="B55" s="11"/>
      <c r="C55" s="11"/>
      <c r="D55" s="11"/>
      <c r="E55" s="11"/>
      <c r="F55" s="11"/>
      <c r="G55" s="11"/>
    </row>
    <row r="56" spans="1:9">
      <c r="A56" s="79"/>
      <c r="B56" s="11"/>
      <c r="C56" s="11"/>
      <c r="D56" s="11"/>
      <c r="E56" s="11"/>
      <c r="F56" s="11"/>
      <c r="G56" s="11"/>
    </row>
    <row r="57" spans="1:9">
      <c r="A57" s="79"/>
      <c r="B57" s="11"/>
      <c r="C57" s="11"/>
      <c r="D57" s="11"/>
      <c r="E57" s="11"/>
      <c r="F57" s="11"/>
      <c r="G57" s="11"/>
    </row>
    <row r="58" spans="1:9">
      <c r="A58" s="79"/>
      <c r="B58" s="11"/>
      <c r="C58" s="11"/>
      <c r="D58" s="11"/>
      <c r="E58" s="11"/>
      <c r="F58" s="11"/>
      <c r="G58" s="11"/>
    </row>
    <row r="59" spans="1:9">
      <c r="A59" s="79"/>
      <c r="B59" s="11"/>
      <c r="C59" s="11"/>
      <c r="D59" s="11"/>
      <c r="E59" s="11"/>
      <c r="F59" s="11"/>
      <c r="G59" s="11"/>
    </row>
    <row r="60" spans="1:9">
      <c r="A60" s="79"/>
      <c r="B60" s="11"/>
      <c r="C60" s="11"/>
      <c r="D60" s="11"/>
      <c r="E60" s="11"/>
      <c r="F60" s="11"/>
      <c r="G60" s="11"/>
    </row>
    <row r="61" spans="1:9">
      <c r="A61" s="79"/>
      <c r="B61" s="11"/>
      <c r="C61" s="11"/>
      <c r="D61" s="11"/>
      <c r="E61" s="11"/>
      <c r="F61" s="11"/>
      <c r="G61" s="11"/>
    </row>
    <row r="62" spans="1:9">
      <c r="A62" s="79"/>
      <c r="B62" s="11"/>
      <c r="C62" s="11"/>
      <c r="D62" s="11"/>
      <c r="E62" s="11"/>
      <c r="F62" s="11"/>
      <c r="G62" s="11"/>
    </row>
    <row r="63" spans="1:9">
      <c r="A63" s="79"/>
      <c r="B63" s="11"/>
      <c r="C63" s="11"/>
      <c r="D63" s="11"/>
      <c r="E63" s="11"/>
      <c r="F63" s="11"/>
      <c r="G63" s="11"/>
    </row>
    <row r="64" spans="1:9">
      <c r="A64" s="11"/>
      <c r="B64" s="11"/>
      <c r="C64" s="11"/>
      <c r="D64" s="11"/>
      <c r="E64" s="11"/>
      <c r="F64" s="11"/>
      <c r="G64" s="11"/>
    </row>
    <row r="65" spans="1:7">
      <c r="A65" s="11"/>
      <c r="B65" s="11"/>
      <c r="C65" s="11"/>
      <c r="D65" s="11"/>
      <c r="E65" s="11"/>
      <c r="F65" s="11"/>
      <c r="G65" s="11"/>
    </row>
    <row r="66" spans="1:7">
      <c r="A66" s="11"/>
      <c r="B66" s="11"/>
      <c r="C66" s="11"/>
      <c r="D66" s="11"/>
      <c r="E66" s="11"/>
      <c r="F66" s="11"/>
      <c r="G66" s="11"/>
    </row>
    <row r="67" spans="1:7">
      <c r="A67" s="1"/>
    </row>
    <row r="68" spans="1:7">
      <c r="A68" s="1"/>
    </row>
    <row r="69" spans="1:7">
      <c r="A69" s="1"/>
    </row>
    <row r="70" spans="1:7">
      <c r="A70" s="1"/>
    </row>
    <row r="71" spans="1:7">
      <c r="A71" s="1"/>
    </row>
    <row r="72" spans="1:7">
      <c r="A72" s="1"/>
    </row>
    <row r="73" spans="1:7">
      <c r="A73" s="1"/>
    </row>
    <row r="74" spans="1:7">
      <c r="A74" s="1"/>
    </row>
    <row r="75" spans="1:7">
      <c r="A75" s="1"/>
    </row>
    <row r="76" spans="1:7">
      <c r="A76" s="1"/>
    </row>
    <row r="77" spans="1:7">
      <c r="A77" s="1"/>
    </row>
    <row r="78" spans="1:7">
      <c r="A78" s="1"/>
    </row>
    <row r="79" spans="1:7">
      <c r="A79" s="1"/>
    </row>
    <row r="80" spans="1:7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26" orientation="landscape" useFirstPageNumber="1" verticalDpi="300" r:id="rId1"/>
  <headerFooter>
    <oddFooter>&amp;C&amp;"Arial Black,Regular"&amp;18&amp;P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J92"/>
  <sheetViews>
    <sheetView view="pageBreakPreview" topLeftCell="A40" zoomScale="60" workbookViewId="0">
      <selection activeCell="C48" sqref="C48:E48"/>
    </sheetView>
  </sheetViews>
  <sheetFormatPr defaultColWidth="9.140625" defaultRowHeight="16.5"/>
  <cols>
    <col min="1" max="1" width="14.28515625" style="6" customWidth="1"/>
    <col min="2" max="2" width="91.7109375" style="1" customWidth="1"/>
    <col min="3" max="3" width="19.42578125" style="1" customWidth="1"/>
    <col min="4" max="4" width="17.42578125" style="1" customWidth="1"/>
    <col min="5" max="5" width="17.7109375" style="1" customWidth="1"/>
    <col min="6" max="6" width="19.28515625" style="1" customWidth="1"/>
    <col min="7" max="7" width="19.7109375" style="1" customWidth="1"/>
    <col min="8" max="9" width="9.140625" style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221</v>
      </c>
      <c r="B3" s="174"/>
      <c r="C3" s="174"/>
      <c r="D3" s="174"/>
      <c r="E3" s="174"/>
      <c r="F3" s="174"/>
      <c r="G3" s="174"/>
    </row>
    <row r="4" spans="1:10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10" ht="54.75">
      <c r="A5" s="12" t="s">
        <v>3</v>
      </c>
      <c r="B5" s="13" t="s">
        <v>4</v>
      </c>
      <c r="C5" s="14" t="s">
        <v>263</v>
      </c>
      <c r="D5" s="14" t="s">
        <v>307</v>
      </c>
      <c r="E5" s="14" t="s">
        <v>305</v>
      </c>
      <c r="F5" s="14" t="s">
        <v>6</v>
      </c>
      <c r="G5" s="14" t="s">
        <v>5</v>
      </c>
    </row>
    <row r="6" spans="1:10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10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10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10" ht="35.1" customHeight="1">
      <c r="A9" s="16">
        <v>23010112</v>
      </c>
      <c r="B9" s="17" t="s">
        <v>18</v>
      </c>
      <c r="C9" s="15"/>
      <c r="D9" s="15"/>
      <c r="E9" s="15"/>
      <c r="F9" s="15"/>
      <c r="G9" s="15"/>
    </row>
    <row r="10" spans="1:10" ht="35.1" customHeight="1">
      <c r="A10" s="16">
        <v>23010113</v>
      </c>
      <c r="B10" s="17" t="s">
        <v>19</v>
      </c>
      <c r="C10" s="70">
        <v>11494800</v>
      </c>
      <c r="D10" s="15">
        <f>PRODUCT(C10,1.05)</f>
        <v>12069540</v>
      </c>
      <c r="E10" s="15">
        <f>PRODUCT(D10,1.05)</f>
        <v>12673017</v>
      </c>
      <c r="F10" s="15">
        <f>SUM(C10:E10)</f>
        <v>36237357</v>
      </c>
      <c r="G10" s="15">
        <v>11160000</v>
      </c>
      <c r="J10" s="64">
        <f>PRODUCT(G10,1.03)</f>
        <v>11494800</v>
      </c>
    </row>
    <row r="11" spans="1:10" ht="35.1" customHeight="1">
      <c r="A11" s="16">
        <v>23010114</v>
      </c>
      <c r="B11" s="17" t="s">
        <v>20</v>
      </c>
      <c r="C11" s="70">
        <v>1409040</v>
      </c>
      <c r="D11" s="15">
        <f>PRODUCT(C11,1.05)</f>
        <v>1479492</v>
      </c>
      <c r="E11" s="15">
        <f>PRODUCT(D11,1.05)</f>
        <v>1553466.6</v>
      </c>
      <c r="F11" s="15">
        <f>SUM(C11:E11)</f>
        <v>4441998.5999999996</v>
      </c>
      <c r="G11" s="15">
        <v>1368000</v>
      </c>
      <c r="J11" s="64">
        <f t="shared" ref="J11:J49" si="0">PRODUCT(G11,1.03)</f>
        <v>1409040</v>
      </c>
    </row>
    <row r="12" spans="1:10" ht="35.1" customHeight="1">
      <c r="A12" s="16">
        <v>23010118</v>
      </c>
      <c r="B12" s="17" t="s">
        <v>24</v>
      </c>
      <c r="C12" s="15"/>
      <c r="D12" s="15"/>
      <c r="E12" s="15"/>
      <c r="F12" s="15"/>
      <c r="G12" s="15"/>
      <c r="J12" s="64">
        <f t="shared" si="0"/>
        <v>1.03</v>
      </c>
    </row>
    <row r="13" spans="1:10" ht="35.1" customHeight="1">
      <c r="A13" s="16">
        <v>23010119</v>
      </c>
      <c r="B13" s="17" t="s">
        <v>25</v>
      </c>
      <c r="C13" s="70">
        <v>15000000</v>
      </c>
      <c r="D13" s="15">
        <f>PRODUCT(C13,1.05)</f>
        <v>15750000</v>
      </c>
      <c r="E13" s="15">
        <f>PRODUCT(D13,1.05)</f>
        <v>16537500</v>
      </c>
      <c r="F13" s="15">
        <f>SUM(C13:E13)</f>
        <v>47287500</v>
      </c>
      <c r="G13" s="15">
        <v>11448000</v>
      </c>
      <c r="J13" s="64">
        <f t="shared" si="0"/>
        <v>11791440</v>
      </c>
    </row>
    <row r="14" spans="1:10" s="11" customFormat="1" ht="35.1" customHeight="1">
      <c r="A14" s="71">
        <v>23010154</v>
      </c>
      <c r="B14" s="72" t="s">
        <v>141</v>
      </c>
      <c r="C14" s="70"/>
      <c r="D14" s="70"/>
      <c r="E14" s="70"/>
      <c r="F14" s="70"/>
      <c r="G14" s="70"/>
      <c r="J14" s="64">
        <f t="shared" si="0"/>
        <v>1.03</v>
      </c>
    </row>
    <row r="15" spans="1:10" s="11" customFormat="1" ht="35.1" customHeight="1">
      <c r="A15" s="71">
        <v>23010155</v>
      </c>
      <c r="B15" s="72" t="s">
        <v>145</v>
      </c>
      <c r="C15" s="70"/>
      <c r="D15" s="70"/>
      <c r="E15" s="70"/>
      <c r="F15" s="70"/>
      <c r="G15" s="70"/>
      <c r="J15" s="64">
        <f t="shared" si="0"/>
        <v>1.03</v>
      </c>
    </row>
    <row r="16" spans="1:10" s="11" customFormat="1" ht="35.1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J16" s="64">
        <f t="shared" si="0"/>
        <v>1.03</v>
      </c>
    </row>
    <row r="17" spans="1:10" ht="35.1" customHeight="1">
      <c r="A17" s="102"/>
      <c r="B17" s="103" t="s">
        <v>37</v>
      </c>
      <c r="C17" s="104">
        <f>SUM(C8:C16)</f>
        <v>27903840</v>
      </c>
      <c r="D17" s="104">
        <f t="shared" ref="D17:F17" si="1">SUM(D8:D16)</f>
        <v>29299032</v>
      </c>
      <c r="E17" s="104">
        <f t="shared" si="1"/>
        <v>30763983.600000001</v>
      </c>
      <c r="F17" s="104">
        <f t="shared" si="1"/>
        <v>87966855.599999994</v>
      </c>
      <c r="G17" s="104">
        <v>23976000</v>
      </c>
      <c r="H17" s="11"/>
      <c r="J17" s="64">
        <f t="shared" si="0"/>
        <v>24695280</v>
      </c>
    </row>
    <row r="18" spans="1:10" ht="35.1" customHeight="1">
      <c r="A18" s="71"/>
      <c r="B18" s="72"/>
      <c r="C18" s="70"/>
      <c r="D18" s="70"/>
      <c r="E18" s="70"/>
      <c r="F18" s="70"/>
      <c r="G18" s="70"/>
      <c r="H18" s="11"/>
      <c r="J18" s="64">
        <f t="shared" si="0"/>
        <v>1.03</v>
      </c>
    </row>
    <row r="19" spans="1:10" ht="35.1" customHeight="1">
      <c r="A19" s="68">
        <v>23020100</v>
      </c>
      <c r="B19" s="69" t="s">
        <v>38</v>
      </c>
      <c r="C19" s="70"/>
      <c r="D19" s="70"/>
      <c r="E19" s="70"/>
      <c r="F19" s="70"/>
      <c r="G19" s="70"/>
      <c r="H19" s="11"/>
      <c r="J19" s="64">
        <f t="shared" si="0"/>
        <v>1.03</v>
      </c>
    </row>
    <row r="20" spans="1:10" ht="35.1" customHeight="1">
      <c r="A20" s="71">
        <v>23020101</v>
      </c>
      <c r="B20" s="72" t="s">
        <v>102</v>
      </c>
      <c r="C20" s="70">
        <v>30628080</v>
      </c>
      <c r="D20" s="15">
        <f>PRODUCT(C20,1.05)</f>
        <v>32159484</v>
      </c>
      <c r="E20" s="15">
        <f>PRODUCT(D20,1.05)</f>
        <v>33767458.200000003</v>
      </c>
      <c r="F20" s="70">
        <f>SUM(C20:E20)</f>
        <v>96555022.200000003</v>
      </c>
      <c r="G20" s="70">
        <v>29736000</v>
      </c>
      <c r="H20" s="11"/>
      <c r="J20" s="64">
        <f t="shared" si="0"/>
        <v>30628080</v>
      </c>
    </row>
    <row r="21" spans="1:10" ht="35.1" customHeight="1">
      <c r="A21" s="71">
        <v>23020102</v>
      </c>
      <c r="B21" s="72" t="s">
        <v>40</v>
      </c>
      <c r="C21" s="70"/>
      <c r="D21" s="70"/>
      <c r="E21" s="70"/>
      <c r="F21" s="70"/>
      <c r="G21" s="70"/>
      <c r="H21" s="11"/>
      <c r="J21" s="64">
        <f t="shared" si="0"/>
        <v>1.03</v>
      </c>
    </row>
    <row r="22" spans="1:10" ht="35.1" customHeight="1">
      <c r="A22" s="71">
        <v>23020103</v>
      </c>
      <c r="B22" s="72" t="s">
        <v>41</v>
      </c>
      <c r="C22" s="70">
        <v>14238720</v>
      </c>
      <c r="D22" s="15">
        <f>PRODUCT(C22,1.05)</f>
        <v>14950656</v>
      </c>
      <c r="E22" s="15">
        <f>PRODUCT(D22,1.05)</f>
        <v>15698188.800000001</v>
      </c>
      <c r="F22" s="70">
        <f>SUM(C22:E22)</f>
        <v>44887564.799999997</v>
      </c>
      <c r="G22" s="73">
        <v>13824000</v>
      </c>
      <c r="H22" s="11"/>
      <c r="J22" s="64">
        <f t="shared" si="0"/>
        <v>14238720</v>
      </c>
    </row>
    <row r="23" spans="1:10" ht="35.1" customHeight="1">
      <c r="A23" s="71">
        <v>23020151</v>
      </c>
      <c r="B23" s="72" t="s">
        <v>155</v>
      </c>
      <c r="C23" s="70"/>
      <c r="D23" s="70"/>
      <c r="E23" s="70"/>
      <c r="F23" s="70"/>
      <c r="G23" s="70"/>
      <c r="H23" s="11"/>
      <c r="J23" s="64">
        <f t="shared" si="0"/>
        <v>1.03</v>
      </c>
    </row>
    <row r="24" spans="1:10" ht="35.1" customHeight="1">
      <c r="A24" s="71">
        <v>23020152</v>
      </c>
      <c r="B24" s="72" t="s">
        <v>172</v>
      </c>
      <c r="C24" s="70"/>
      <c r="D24" s="70"/>
      <c r="E24" s="70"/>
      <c r="F24" s="70"/>
      <c r="G24" s="70"/>
      <c r="H24" s="11"/>
      <c r="J24" s="64">
        <f t="shared" si="0"/>
        <v>1.03</v>
      </c>
    </row>
    <row r="25" spans="1:10" ht="35.1" customHeight="1">
      <c r="A25" s="102"/>
      <c r="B25" s="103" t="s">
        <v>37</v>
      </c>
      <c r="C25" s="104">
        <f>SUM(C20:C24)</f>
        <v>44866800</v>
      </c>
      <c r="D25" s="104">
        <f t="shared" ref="D25:F25" si="2">SUM(D20:D24)</f>
        <v>47110140</v>
      </c>
      <c r="E25" s="104">
        <f t="shared" si="2"/>
        <v>49465647</v>
      </c>
      <c r="F25" s="104">
        <f t="shared" si="2"/>
        <v>141442587</v>
      </c>
      <c r="G25" s="104">
        <v>43560000</v>
      </c>
      <c r="H25" s="11"/>
      <c r="J25" s="64">
        <f t="shared" si="0"/>
        <v>44866800</v>
      </c>
    </row>
    <row r="26" spans="1:10" ht="35.1" customHeight="1">
      <c r="A26" s="71"/>
      <c r="B26" s="69"/>
      <c r="C26" s="70"/>
      <c r="D26" s="70"/>
      <c r="E26" s="70"/>
      <c r="F26" s="70"/>
      <c r="G26" s="70"/>
      <c r="H26" s="11"/>
      <c r="J26" s="64">
        <f t="shared" si="0"/>
        <v>1.03</v>
      </c>
    </row>
    <row r="27" spans="1:10" ht="35.1" customHeight="1">
      <c r="A27" s="68">
        <v>23030100</v>
      </c>
      <c r="B27" s="69" t="s">
        <v>61</v>
      </c>
      <c r="C27" s="70"/>
      <c r="D27" s="70"/>
      <c r="E27" s="70"/>
      <c r="F27" s="70"/>
      <c r="G27" s="70"/>
      <c r="H27" s="11"/>
      <c r="J27" s="64">
        <f t="shared" si="0"/>
        <v>1.03</v>
      </c>
    </row>
    <row r="28" spans="1:10" ht="35.1" customHeight="1">
      <c r="A28" s="71">
        <v>23030101</v>
      </c>
      <c r="B28" s="72" t="s">
        <v>62</v>
      </c>
      <c r="C28" s="70"/>
      <c r="D28" s="70"/>
      <c r="E28" s="70"/>
      <c r="F28" s="70"/>
      <c r="G28" s="70"/>
      <c r="H28" s="11"/>
      <c r="J28" s="64">
        <f t="shared" si="0"/>
        <v>1.03</v>
      </c>
    </row>
    <row r="29" spans="1:10" ht="35.1" customHeight="1">
      <c r="A29" s="71">
        <v>23020155</v>
      </c>
      <c r="B29" s="72" t="s">
        <v>186</v>
      </c>
      <c r="C29" s="70"/>
      <c r="D29" s="70"/>
      <c r="E29" s="70"/>
      <c r="F29" s="70"/>
      <c r="G29" s="70"/>
      <c r="H29" s="11"/>
      <c r="J29" s="64">
        <f t="shared" si="0"/>
        <v>1.03</v>
      </c>
    </row>
    <row r="30" spans="1:10" ht="35.1" customHeight="1">
      <c r="A30" s="71">
        <v>23020156</v>
      </c>
      <c r="B30" s="72" t="s">
        <v>100</v>
      </c>
      <c r="C30" s="70"/>
      <c r="D30" s="70"/>
      <c r="E30" s="70"/>
      <c r="F30" s="70"/>
      <c r="G30" s="70"/>
      <c r="H30" s="11"/>
      <c r="J30" s="64">
        <f t="shared" si="0"/>
        <v>1.03</v>
      </c>
    </row>
    <row r="31" spans="1:10" ht="35.1" customHeight="1">
      <c r="A31" s="102"/>
      <c r="B31" s="103" t="s">
        <v>37</v>
      </c>
      <c r="C31" s="104"/>
      <c r="D31" s="104"/>
      <c r="E31" s="104"/>
      <c r="F31" s="104"/>
      <c r="G31" s="104"/>
      <c r="H31" s="11"/>
      <c r="J31" s="64">
        <f t="shared" si="0"/>
        <v>1.03</v>
      </c>
    </row>
    <row r="32" spans="1:10" ht="35.1" customHeight="1">
      <c r="A32" s="71"/>
      <c r="B32" s="69"/>
      <c r="C32" s="70"/>
      <c r="D32" s="70"/>
      <c r="E32" s="70"/>
      <c r="F32" s="70"/>
      <c r="G32" s="70"/>
      <c r="H32" s="11"/>
      <c r="J32" s="64">
        <f t="shared" si="0"/>
        <v>1.03</v>
      </c>
    </row>
    <row r="33" spans="1:10" ht="35.1" customHeight="1">
      <c r="A33" s="68">
        <v>23040100</v>
      </c>
      <c r="B33" s="69" t="s">
        <v>83</v>
      </c>
      <c r="C33" s="70"/>
      <c r="D33" s="70"/>
      <c r="E33" s="70"/>
      <c r="F33" s="70"/>
      <c r="G33" s="70"/>
      <c r="H33" s="11"/>
      <c r="J33" s="64">
        <f t="shared" si="0"/>
        <v>1.03</v>
      </c>
    </row>
    <row r="34" spans="1:10" ht="35.1" customHeight="1">
      <c r="A34" s="71">
        <v>23040101</v>
      </c>
      <c r="B34" s="72" t="s">
        <v>84</v>
      </c>
      <c r="C34" s="70"/>
      <c r="D34" s="70"/>
      <c r="E34" s="70"/>
      <c r="F34" s="70"/>
      <c r="G34" s="70"/>
      <c r="H34" s="11"/>
      <c r="J34" s="64">
        <f t="shared" si="0"/>
        <v>1.03</v>
      </c>
    </row>
    <row r="35" spans="1:10" ht="35.1" customHeight="1">
      <c r="A35" s="71">
        <v>23040108</v>
      </c>
      <c r="B35" s="72" t="s">
        <v>103</v>
      </c>
      <c r="C35" s="70"/>
      <c r="D35" s="70"/>
      <c r="E35" s="70"/>
      <c r="F35" s="70"/>
      <c r="G35" s="70"/>
      <c r="H35" s="11"/>
      <c r="J35" s="64">
        <f t="shared" si="0"/>
        <v>1.03</v>
      </c>
    </row>
    <row r="36" spans="1:10" ht="35.1" customHeight="1">
      <c r="A36" s="71">
        <v>23040109</v>
      </c>
      <c r="B36" s="72" t="s">
        <v>200</v>
      </c>
      <c r="C36" s="70"/>
      <c r="D36" s="70"/>
      <c r="E36" s="70"/>
      <c r="F36" s="70"/>
      <c r="G36" s="70"/>
      <c r="H36" s="11"/>
      <c r="J36" s="64">
        <f t="shared" si="0"/>
        <v>1.03</v>
      </c>
    </row>
    <row r="37" spans="1:10" ht="35.1" customHeight="1">
      <c r="A37" s="102"/>
      <c r="B37" s="103" t="s">
        <v>37</v>
      </c>
      <c r="C37" s="104"/>
      <c r="D37" s="104"/>
      <c r="E37" s="104"/>
      <c r="F37" s="104"/>
      <c r="G37" s="104"/>
      <c r="H37" s="11"/>
      <c r="J37" s="64">
        <f t="shared" si="0"/>
        <v>1.03</v>
      </c>
    </row>
    <row r="38" spans="1:10" ht="35.1" customHeight="1">
      <c r="A38" s="71"/>
      <c r="B38" s="69"/>
      <c r="C38" s="70"/>
      <c r="D38" s="70"/>
      <c r="E38" s="70"/>
      <c r="F38" s="70"/>
      <c r="G38" s="70"/>
      <c r="H38" s="11"/>
      <c r="J38" s="64">
        <f t="shared" si="0"/>
        <v>1.03</v>
      </c>
    </row>
    <row r="39" spans="1:10" ht="35.1" customHeight="1">
      <c r="A39" s="68">
        <v>23050100</v>
      </c>
      <c r="B39" s="69" t="s">
        <v>89</v>
      </c>
      <c r="C39" s="70"/>
      <c r="D39" s="70"/>
      <c r="E39" s="70"/>
      <c r="F39" s="70"/>
      <c r="G39" s="70"/>
      <c r="H39" s="11"/>
      <c r="J39" s="64">
        <f t="shared" si="0"/>
        <v>1.03</v>
      </c>
    </row>
    <row r="40" spans="1:10" ht="35.1" customHeight="1">
      <c r="A40" s="71">
        <v>23050101</v>
      </c>
      <c r="B40" s="72" t="s">
        <v>90</v>
      </c>
      <c r="C40" s="70"/>
      <c r="D40" s="70"/>
      <c r="E40" s="70"/>
      <c r="F40" s="70"/>
      <c r="G40" s="70"/>
      <c r="H40" s="11"/>
      <c r="J40" s="64">
        <f t="shared" si="0"/>
        <v>1.03</v>
      </c>
    </row>
    <row r="41" spans="1:10" ht="35.1" customHeight="1">
      <c r="A41" s="71">
        <v>23050102</v>
      </c>
      <c r="B41" s="72" t="s">
        <v>91</v>
      </c>
      <c r="C41" s="70"/>
      <c r="D41" s="70"/>
      <c r="E41" s="70"/>
      <c r="F41" s="70"/>
      <c r="G41" s="70"/>
      <c r="H41" s="11"/>
      <c r="J41" s="64">
        <f t="shared" si="0"/>
        <v>1.03</v>
      </c>
    </row>
    <row r="42" spans="1:10" ht="35.1" customHeight="1">
      <c r="A42" s="71">
        <v>23050103</v>
      </c>
      <c r="B42" s="72" t="s">
        <v>92</v>
      </c>
      <c r="C42" s="70"/>
      <c r="D42" s="70"/>
      <c r="E42" s="70"/>
      <c r="F42" s="70"/>
      <c r="G42" s="70"/>
      <c r="H42" s="11"/>
      <c r="J42" s="64">
        <f t="shared" si="0"/>
        <v>1.03</v>
      </c>
    </row>
    <row r="43" spans="1:10" ht="49.5" customHeight="1">
      <c r="A43" s="71">
        <v>23050149</v>
      </c>
      <c r="B43" s="75" t="s">
        <v>198</v>
      </c>
      <c r="C43" s="70"/>
      <c r="D43" s="70"/>
      <c r="E43" s="70"/>
      <c r="F43" s="70"/>
      <c r="G43" s="70"/>
      <c r="H43" s="11"/>
      <c r="J43" s="64">
        <f t="shared" si="0"/>
        <v>1.03</v>
      </c>
    </row>
    <row r="44" spans="1:10" ht="69" customHeight="1">
      <c r="A44" s="71">
        <v>23050150</v>
      </c>
      <c r="B44" s="75" t="s">
        <v>277</v>
      </c>
      <c r="C44" s="70">
        <v>88250400</v>
      </c>
      <c r="D44" s="15">
        <f>PRODUCT(C44,1.05)</f>
        <v>92662920</v>
      </c>
      <c r="E44" s="15">
        <f>PRODUCT(D44,1.05)</f>
        <v>97296066</v>
      </c>
      <c r="F44" s="70">
        <f>SUM(C44:E44)</f>
        <v>278209386</v>
      </c>
      <c r="G44" s="70">
        <v>85680000</v>
      </c>
      <c r="H44" s="11"/>
      <c r="J44" s="64">
        <f t="shared" si="0"/>
        <v>88250400</v>
      </c>
    </row>
    <row r="45" spans="1:10" ht="35.1" customHeight="1">
      <c r="A45" s="102"/>
      <c r="B45" s="103" t="s">
        <v>37</v>
      </c>
      <c r="C45" s="104">
        <f>SUM(C40:C44)</f>
        <v>88250400</v>
      </c>
      <c r="D45" s="104">
        <f t="shared" ref="D45:F45" si="3">SUM(D40:D44)</f>
        <v>92662920</v>
      </c>
      <c r="E45" s="104">
        <f t="shared" si="3"/>
        <v>97296066</v>
      </c>
      <c r="F45" s="104">
        <f t="shared" si="3"/>
        <v>278209386</v>
      </c>
      <c r="G45" s="104">
        <v>85680000</v>
      </c>
      <c r="H45" s="11"/>
      <c r="J45" s="64">
        <f t="shared" si="0"/>
        <v>88250400</v>
      </c>
    </row>
    <row r="46" spans="1:10" ht="35.1" customHeight="1">
      <c r="A46" s="71"/>
      <c r="B46" s="69"/>
      <c r="C46" s="73"/>
      <c r="D46" s="73"/>
      <c r="E46" s="73"/>
      <c r="F46" s="73"/>
      <c r="G46" s="73"/>
      <c r="H46" s="11"/>
      <c r="J46" s="64">
        <f t="shared" si="0"/>
        <v>1.03</v>
      </c>
    </row>
    <row r="47" spans="1:10" ht="35.1" customHeight="1">
      <c r="A47" s="71"/>
      <c r="B47" s="69"/>
      <c r="C47" s="70"/>
      <c r="D47" s="70"/>
      <c r="E47" s="70"/>
      <c r="F47" s="70"/>
      <c r="G47" s="70"/>
      <c r="H47" s="11"/>
      <c r="J47" s="64">
        <f t="shared" si="0"/>
        <v>1.03</v>
      </c>
    </row>
    <row r="48" spans="1:10" ht="35.1" customHeight="1">
      <c r="A48" s="102"/>
      <c r="B48" s="103" t="s">
        <v>95</v>
      </c>
      <c r="C48" s="104">
        <f>SUM(C45,C37,C31,C25,C17)</f>
        <v>161021040</v>
      </c>
      <c r="D48" s="104">
        <f t="shared" ref="D48:F48" si="4">SUM(D45,D37,D31,D25,D17)</f>
        <v>169072092</v>
      </c>
      <c r="E48" s="104">
        <f t="shared" si="4"/>
        <v>177525696.59999999</v>
      </c>
      <c r="F48" s="104">
        <f t="shared" si="4"/>
        <v>507618828.60000002</v>
      </c>
      <c r="G48" s="104">
        <v>153216000</v>
      </c>
      <c r="H48" s="11"/>
      <c r="J48" s="64">
        <f t="shared" si="0"/>
        <v>157812480</v>
      </c>
    </row>
    <row r="49" spans="1:10" ht="35.1" customHeight="1" thickBot="1">
      <c r="A49" s="76"/>
      <c r="B49" s="77"/>
      <c r="C49" s="78"/>
      <c r="D49" s="78"/>
      <c r="E49" s="78"/>
      <c r="F49" s="78"/>
      <c r="G49" s="78"/>
      <c r="H49" s="11"/>
      <c r="J49" s="64">
        <f t="shared" si="0"/>
        <v>1.03</v>
      </c>
    </row>
    <row r="50" spans="1:10">
      <c r="A50" s="79"/>
      <c r="B50" s="11"/>
      <c r="C50" s="80"/>
      <c r="D50" s="80"/>
      <c r="E50" s="80"/>
      <c r="F50" s="80"/>
      <c r="G50" s="80"/>
      <c r="H50" s="11"/>
    </row>
    <row r="51" spans="1:10">
      <c r="A51" s="79"/>
      <c r="B51" s="11"/>
      <c r="C51" s="11"/>
      <c r="D51" s="11"/>
      <c r="E51" s="11"/>
      <c r="F51" s="11"/>
      <c r="G51" s="11"/>
      <c r="H51" s="11"/>
    </row>
    <row r="63" spans="1:10">
      <c r="A63" s="1"/>
    </row>
    <row r="64" spans="1:10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28" orientation="landscape" useFirstPageNumber="1" verticalDpi="300" r:id="rId1"/>
  <headerFooter>
    <oddFooter>&amp;C&amp;"Arial Black,Regular"&amp;18&amp;P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I94"/>
  <sheetViews>
    <sheetView view="pageBreakPreview" zoomScale="60" workbookViewId="0">
      <selection activeCell="B46" sqref="B46"/>
    </sheetView>
  </sheetViews>
  <sheetFormatPr defaultColWidth="9.140625" defaultRowHeight="16.5"/>
  <cols>
    <col min="1" max="1" width="14.28515625" style="6" customWidth="1"/>
    <col min="2" max="2" width="80.85546875" style="1" customWidth="1"/>
    <col min="3" max="3" width="20" style="1" customWidth="1"/>
    <col min="4" max="4" width="19.85546875" style="1" customWidth="1"/>
    <col min="5" max="5" width="20.140625" style="1" customWidth="1"/>
    <col min="6" max="6" width="20.28515625" style="1" customWidth="1"/>
    <col min="7" max="7" width="21.570312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9" t="s">
        <v>280</v>
      </c>
      <c r="B3" s="179"/>
      <c r="C3" s="179"/>
      <c r="D3" s="179"/>
      <c r="E3" s="179"/>
      <c r="F3" s="179"/>
      <c r="G3" s="179"/>
    </row>
    <row r="4" spans="1:9" ht="22.5" customHeight="1">
      <c r="A4" s="180" t="s">
        <v>99</v>
      </c>
      <c r="B4" s="180"/>
      <c r="C4" s="180"/>
      <c r="D4" s="180"/>
      <c r="E4" s="180"/>
      <c r="F4" s="180"/>
      <c r="G4" s="180"/>
    </row>
    <row r="5" spans="1:9" ht="81" customHeight="1">
      <c r="A5" s="51" t="s">
        <v>3</v>
      </c>
      <c r="B5" s="52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  <c r="H5" s="57"/>
    </row>
    <row r="6" spans="1:9" ht="35.1" customHeight="1">
      <c r="A6" s="51"/>
      <c r="B6" s="52"/>
      <c r="C6" s="53" t="s">
        <v>0</v>
      </c>
      <c r="D6" s="53" t="s">
        <v>0</v>
      </c>
      <c r="E6" s="53" t="s">
        <v>0</v>
      </c>
      <c r="F6" s="53" t="s">
        <v>0</v>
      </c>
      <c r="G6" s="53" t="s">
        <v>0</v>
      </c>
      <c r="H6" s="57"/>
    </row>
    <row r="7" spans="1:9" ht="35.1" customHeight="1">
      <c r="A7" s="51">
        <v>23010100</v>
      </c>
      <c r="B7" s="52" t="s">
        <v>7</v>
      </c>
      <c r="C7" s="54"/>
      <c r="D7" s="54"/>
      <c r="E7" s="54"/>
      <c r="F7" s="54"/>
      <c r="G7" s="54"/>
      <c r="H7" s="57"/>
    </row>
    <row r="8" spans="1:9" ht="35.1" customHeight="1">
      <c r="A8" s="55">
        <v>23010105</v>
      </c>
      <c r="B8" s="56" t="s">
        <v>11</v>
      </c>
      <c r="C8" s="70">
        <v>20000000</v>
      </c>
      <c r="D8" s="54">
        <f>PRODUCT(C8,1.05)</f>
        <v>21000000</v>
      </c>
      <c r="E8" s="54">
        <f>PRODUCT(D8,1.05)</f>
        <v>22050000</v>
      </c>
      <c r="F8" s="54">
        <f>SUM(C8:E8)</f>
        <v>63050000</v>
      </c>
      <c r="G8" s="54">
        <v>21591360</v>
      </c>
      <c r="H8" s="57"/>
      <c r="I8" s="64">
        <f>PRODUCT(G8,1.03)</f>
        <v>22239100.800000001</v>
      </c>
    </row>
    <row r="9" spans="1:9" ht="35.1" customHeight="1">
      <c r="A9" s="55">
        <v>23010112</v>
      </c>
      <c r="B9" s="56" t="s">
        <v>18</v>
      </c>
      <c r="C9" s="70">
        <v>65079000</v>
      </c>
      <c r="D9" s="54">
        <f t="shared" ref="D9:E9" si="0">PRODUCT(C9,1.05)</f>
        <v>68332950</v>
      </c>
      <c r="E9" s="54">
        <f t="shared" si="0"/>
        <v>71749597.5</v>
      </c>
      <c r="F9" s="54">
        <f>SUM(C9:E9)</f>
        <v>205161547.5</v>
      </c>
      <c r="G9" s="54">
        <v>63182720</v>
      </c>
      <c r="H9" s="57"/>
      <c r="I9" s="64">
        <f t="shared" ref="I9:I50" si="1">PRODUCT(G9,1.03)</f>
        <v>65078201.600000001</v>
      </c>
    </row>
    <row r="10" spans="1:9" ht="35.1" customHeight="1">
      <c r="A10" s="84">
        <v>23010113</v>
      </c>
      <c r="B10" s="85" t="s">
        <v>19</v>
      </c>
      <c r="C10" s="86">
        <v>22660000</v>
      </c>
      <c r="D10" s="54">
        <f t="shared" ref="D10:E10" si="2">PRODUCT(C10,1.05)</f>
        <v>23793000</v>
      </c>
      <c r="E10" s="54">
        <f t="shared" si="2"/>
        <v>24982650</v>
      </c>
      <c r="F10" s="87">
        <f>SUM(C10:E10)</f>
        <v>71435650</v>
      </c>
      <c r="G10" s="86">
        <v>22000000</v>
      </c>
      <c r="H10" s="58"/>
      <c r="I10" s="64">
        <f t="shared" si="1"/>
        <v>22660000</v>
      </c>
    </row>
    <row r="11" spans="1:9" s="11" customFormat="1" ht="35.1" customHeight="1">
      <c r="A11" s="84">
        <v>23010155</v>
      </c>
      <c r="B11" s="85" t="s">
        <v>145</v>
      </c>
      <c r="C11" s="87"/>
      <c r="D11" s="87"/>
      <c r="E11" s="87"/>
      <c r="F11" s="87"/>
      <c r="G11" s="87"/>
      <c r="H11" s="58"/>
      <c r="I11" s="64">
        <f t="shared" si="1"/>
        <v>1.03</v>
      </c>
    </row>
    <row r="12" spans="1:9" s="11" customFormat="1" ht="35.1" customHeight="1">
      <c r="A12" s="84">
        <v>23010156</v>
      </c>
      <c r="B12" s="85" t="s">
        <v>156</v>
      </c>
      <c r="C12" s="87"/>
      <c r="D12" s="87"/>
      <c r="E12" s="87"/>
      <c r="F12" s="87"/>
      <c r="G12" s="87"/>
      <c r="H12" s="58"/>
      <c r="I12" s="64">
        <f t="shared" si="1"/>
        <v>1.03</v>
      </c>
    </row>
    <row r="13" spans="1:9" ht="35.1" customHeight="1">
      <c r="A13" s="102"/>
      <c r="B13" s="103" t="s">
        <v>37</v>
      </c>
      <c r="C13" s="104">
        <f>SUM(C8:C12)</f>
        <v>107739000</v>
      </c>
      <c r="D13" s="104">
        <f t="shared" ref="D13:F13" si="3">SUM(D8:D12)</f>
        <v>113125950</v>
      </c>
      <c r="E13" s="104">
        <f t="shared" si="3"/>
        <v>118782247.5</v>
      </c>
      <c r="F13" s="104">
        <f t="shared" si="3"/>
        <v>339647197.5</v>
      </c>
      <c r="G13" s="104">
        <v>106774080</v>
      </c>
      <c r="H13" s="58"/>
      <c r="I13" s="64">
        <f t="shared" si="1"/>
        <v>109977302.40000001</v>
      </c>
    </row>
    <row r="14" spans="1:9" ht="35.1" customHeight="1">
      <c r="A14" s="84"/>
      <c r="B14" s="85"/>
      <c r="C14" s="87"/>
      <c r="D14" s="87"/>
      <c r="E14" s="87"/>
      <c r="F14" s="87"/>
      <c r="G14" s="87"/>
      <c r="H14" s="58"/>
      <c r="I14" s="64">
        <f t="shared" si="1"/>
        <v>1.03</v>
      </c>
    </row>
    <row r="15" spans="1:9" ht="35.1" customHeight="1">
      <c r="A15" s="90">
        <v>23020100</v>
      </c>
      <c r="B15" s="88" t="s">
        <v>38</v>
      </c>
      <c r="C15" s="87"/>
      <c r="D15" s="87"/>
      <c r="E15" s="87"/>
      <c r="F15" s="87"/>
      <c r="G15" s="87"/>
      <c r="H15" s="58"/>
      <c r="I15" s="64">
        <f t="shared" si="1"/>
        <v>1.03</v>
      </c>
    </row>
    <row r="16" spans="1:9" ht="35.1" customHeight="1">
      <c r="A16" s="84">
        <v>23020101</v>
      </c>
      <c r="B16" s="85" t="s">
        <v>102</v>
      </c>
      <c r="C16" s="70">
        <v>50000000</v>
      </c>
      <c r="D16" s="54">
        <f t="shared" ref="D16:E16" si="4">PRODUCT(C16,1.05)</f>
        <v>52500000</v>
      </c>
      <c r="E16" s="54">
        <f t="shared" si="4"/>
        <v>55125000</v>
      </c>
      <c r="F16" s="87">
        <f>SUM(C16:E16)</f>
        <v>157625000</v>
      </c>
      <c r="G16" s="87">
        <v>65655360</v>
      </c>
      <c r="H16" s="58"/>
      <c r="I16" s="64">
        <f t="shared" si="1"/>
        <v>67625020.799999997</v>
      </c>
    </row>
    <row r="17" spans="1:9" ht="35.1" customHeight="1">
      <c r="A17" s="84">
        <v>23020105</v>
      </c>
      <c r="B17" s="85" t="s">
        <v>43</v>
      </c>
      <c r="C17" s="70"/>
      <c r="D17" s="54"/>
      <c r="E17" s="54"/>
      <c r="F17" s="87"/>
      <c r="G17" s="87">
        <v>188924400</v>
      </c>
      <c r="H17" s="58"/>
      <c r="I17" s="64">
        <f t="shared" si="1"/>
        <v>194592132</v>
      </c>
    </row>
    <row r="18" spans="1:9" ht="35.1" customHeight="1">
      <c r="A18" s="84">
        <v>23020106</v>
      </c>
      <c r="B18" s="85" t="s">
        <v>44</v>
      </c>
      <c r="C18" s="70"/>
      <c r="D18" s="54"/>
      <c r="E18" s="54"/>
      <c r="F18" s="87"/>
      <c r="G18" s="87">
        <v>577848800</v>
      </c>
      <c r="H18" s="58"/>
      <c r="I18" s="64">
        <f t="shared" si="1"/>
        <v>595184264</v>
      </c>
    </row>
    <row r="19" spans="1:9" ht="35.1" customHeight="1">
      <c r="A19" s="84">
        <v>23020127</v>
      </c>
      <c r="B19" s="85" t="s">
        <v>60</v>
      </c>
      <c r="C19" s="70">
        <v>20000000</v>
      </c>
      <c r="D19" s="54">
        <f t="shared" ref="D19:E19" si="5">PRODUCT(C19,1.05)</f>
        <v>21000000</v>
      </c>
      <c r="E19" s="54">
        <f t="shared" si="5"/>
        <v>22050000</v>
      </c>
      <c r="F19" s="87">
        <f>SUM(C19:E19)</f>
        <v>63050000</v>
      </c>
      <c r="G19" s="87">
        <v>10795680</v>
      </c>
      <c r="H19" s="58"/>
      <c r="I19" s="64">
        <f t="shared" si="1"/>
        <v>11119550.4</v>
      </c>
    </row>
    <row r="20" spans="1:9" ht="35.1" customHeight="1">
      <c r="A20" s="84">
        <v>23020128</v>
      </c>
      <c r="B20" s="85" t="s">
        <v>147</v>
      </c>
      <c r="C20" s="87"/>
      <c r="D20" s="87"/>
      <c r="E20" s="87"/>
      <c r="F20" s="87"/>
      <c r="G20" s="87"/>
      <c r="H20" s="58"/>
      <c r="I20" s="64">
        <f t="shared" si="1"/>
        <v>1.03</v>
      </c>
    </row>
    <row r="21" spans="1:9" ht="35.1" customHeight="1">
      <c r="A21" s="84">
        <v>23020151</v>
      </c>
      <c r="B21" s="85" t="s">
        <v>155</v>
      </c>
      <c r="C21" s="87"/>
      <c r="D21" s="87"/>
      <c r="E21" s="87"/>
      <c r="F21" s="87"/>
      <c r="G21" s="87"/>
      <c r="H21" s="58"/>
      <c r="I21" s="64">
        <f t="shared" si="1"/>
        <v>1.03</v>
      </c>
    </row>
    <row r="22" spans="1:9" ht="35.1" customHeight="1">
      <c r="A22" s="84">
        <v>23020152</v>
      </c>
      <c r="B22" s="85" t="s">
        <v>172</v>
      </c>
      <c r="C22" s="87"/>
      <c r="D22" s="87"/>
      <c r="E22" s="87"/>
      <c r="F22" s="87"/>
      <c r="G22" s="87"/>
      <c r="H22" s="58"/>
      <c r="I22" s="64">
        <f t="shared" si="1"/>
        <v>1.03</v>
      </c>
    </row>
    <row r="23" spans="1:9" ht="35.1" customHeight="1">
      <c r="A23" s="84">
        <v>23020153</v>
      </c>
      <c r="B23" s="85" t="s">
        <v>382</v>
      </c>
      <c r="C23" s="87">
        <v>500000000</v>
      </c>
      <c r="D23" s="87"/>
      <c r="E23" s="87"/>
      <c r="F23" s="87"/>
      <c r="G23" s="87"/>
      <c r="H23" s="58"/>
      <c r="I23" s="64"/>
    </row>
    <row r="24" spans="1:9" ht="35.1" customHeight="1">
      <c r="A24" s="84">
        <v>23020154</v>
      </c>
      <c r="B24" s="85" t="s">
        <v>383</v>
      </c>
      <c r="C24" s="87">
        <v>500000000</v>
      </c>
      <c r="D24" s="87"/>
      <c r="E24" s="87"/>
      <c r="F24" s="87"/>
      <c r="G24" s="87"/>
      <c r="H24" s="58"/>
      <c r="I24" s="64"/>
    </row>
    <row r="25" spans="1:9" ht="35.1" customHeight="1">
      <c r="A25" s="84">
        <v>23020155</v>
      </c>
      <c r="B25" s="85" t="s">
        <v>385</v>
      </c>
      <c r="C25" s="87">
        <v>200000000</v>
      </c>
      <c r="D25" s="87"/>
      <c r="E25" s="87"/>
      <c r="F25" s="87"/>
      <c r="G25" s="87"/>
      <c r="H25" s="58"/>
      <c r="I25" s="64"/>
    </row>
    <row r="26" spans="1:9" ht="35.1" customHeight="1">
      <c r="A26" s="102"/>
      <c r="B26" s="103" t="s">
        <v>37</v>
      </c>
      <c r="C26" s="104">
        <f>SUM(C16:C25)</f>
        <v>1270000000</v>
      </c>
      <c r="D26" s="104">
        <f t="shared" ref="D26:F26" si="6">SUM(D16:D22)</f>
        <v>73500000</v>
      </c>
      <c r="E26" s="104">
        <f t="shared" si="6"/>
        <v>77175000</v>
      </c>
      <c r="F26" s="104">
        <f t="shared" si="6"/>
        <v>220675000</v>
      </c>
      <c r="G26" s="104">
        <v>843224240</v>
      </c>
      <c r="H26" s="58"/>
      <c r="I26" s="64">
        <f t="shared" si="1"/>
        <v>868520967.20000005</v>
      </c>
    </row>
    <row r="27" spans="1:9" ht="35.1" customHeight="1">
      <c r="A27" s="84"/>
      <c r="B27" s="88"/>
      <c r="C27" s="87"/>
      <c r="D27" s="87"/>
      <c r="E27" s="87"/>
      <c r="F27" s="87"/>
      <c r="G27" s="87"/>
      <c r="H27" s="58"/>
      <c r="I27" s="64">
        <f t="shared" si="1"/>
        <v>1.03</v>
      </c>
    </row>
    <row r="28" spans="1:9" ht="35.1" customHeight="1">
      <c r="A28" s="90">
        <v>23030100</v>
      </c>
      <c r="B28" s="88" t="s">
        <v>61</v>
      </c>
      <c r="C28" s="87"/>
      <c r="D28" s="87"/>
      <c r="E28" s="87"/>
      <c r="F28" s="87"/>
      <c r="G28" s="87"/>
      <c r="H28" s="58"/>
      <c r="I28" s="64">
        <f t="shared" si="1"/>
        <v>1.03</v>
      </c>
    </row>
    <row r="29" spans="1:9" ht="35.1" customHeight="1">
      <c r="A29" s="84">
        <v>23030101</v>
      </c>
      <c r="B29" s="85" t="s">
        <v>62</v>
      </c>
      <c r="C29" s="87"/>
      <c r="D29" s="87"/>
      <c r="E29" s="87"/>
      <c r="F29" s="87"/>
      <c r="G29" s="87"/>
      <c r="H29" s="58"/>
      <c r="I29" s="64">
        <f t="shared" si="1"/>
        <v>1.03</v>
      </c>
    </row>
    <row r="30" spans="1:9" ht="35.1" customHeight="1">
      <c r="A30" s="71">
        <v>23030121</v>
      </c>
      <c r="B30" s="75" t="s">
        <v>296</v>
      </c>
      <c r="C30" s="70">
        <v>10000000</v>
      </c>
      <c r="D30" s="54">
        <f t="shared" ref="D30:E30" si="7">PRODUCT(C30,1.05)</f>
        <v>10500000</v>
      </c>
      <c r="E30" s="54">
        <f t="shared" si="7"/>
        <v>11025000</v>
      </c>
      <c r="F30" s="87">
        <f>SUM(C30:E30)</f>
        <v>31525000</v>
      </c>
      <c r="G30" s="70">
        <v>14400000</v>
      </c>
      <c r="H30" s="58"/>
      <c r="I30" s="64">
        <f t="shared" si="1"/>
        <v>14832000</v>
      </c>
    </row>
    <row r="31" spans="1:9" ht="35.1" customHeight="1">
      <c r="A31" s="84">
        <v>23020156</v>
      </c>
      <c r="B31" s="85" t="s">
        <v>100</v>
      </c>
      <c r="C31" s="87"/>
      <c r="D31" s="87"/>
      <c r="E31" s="87"/>
      <c r="F31" s="87"/>
      <c r="G31" s="87"/>
      <c r="H31" s="58"/>
      <c r="I31" s="64">
        <f t="shared" si="1"/>
        <v>1.03</v>
      </c>
    </row>
    <row r="32" spans="1:9" ht="35.1" customHeight="1">
      <c r="A32" s="102"/>
      <c r="B32" s="103" t="s">
        <v>37</v>
      </c>
      <c r="C32" s="104">
        <f>SUM(C29:C31)</f>
        <v>10000000</v>
      </c>
      <c r="D32" s="104">
        <f t="shared" ref="D32:F32" si="8">SUM(D29:D31)</f>
        <v>10500000</v>
      </c>
      <c r="E32" s="104">
        <f t="shared" si="8"/>
        <v>11025000</v>
      </c>
      <c r="F32" s="104">
        <f t="shared" si="8"/>
        <v>31525000</v>
      </c>
      <c r="G32" s="104">
        <v>14400000</v>
      </c>
      <c r="H32" s="58"/>
      <c r="I32" s="64">
        <f t="shared" si="1"/>
        <v>14832000</v>
      </c>
    </row>
    <row r="33" spans="1:9" ht="35.1" customHeight="1">
      <c r="A33" s="84"/>
      <c r="B33" s="88"/>
      <c r="C33" s="87"/>
      <c r="D33" s="87"/>
      <c r="E33" s="87"/>
      <c r="F33" s="87"/>
      <c r="G33" s="87"/>
      <c r="H33" s="58"/>
      <c r="I33" s="64">
        <f t="shared" si="1"/>
        <v>1.03</v>
      </c>
    </row>
    <row r="34" spans="1:9" ht="35.1" customHeight="1">
      <c r="A34" s="90">
        <v>23040100</v>
      </c>
      <c r="B34" s="88" t="s">
        <v>83</v>
      </c>
      <c r="C34" s="87"/>
      <c r="D34" s="87"/>
      <c r="E34" s="87"/>
      <c r="F34" s="87"/>
      <c r="G34" s="87"/>
      <c r="H34" s="58"/>
      <c r="I34" s="64">
        <f t="shared" si="1"/>
        <v>1.03</v>
      </c>
    </row>
    <row r="35" spans="1:9" ht="35.1" customHeight="1">
      <c r="A35" s="84">
        <v>23040101</v>
      </c>
      <c r="B35" s="85" t="s">
        <v>84</v>
      </c>
      <c r="C35" s="87"/>
      <c r="D35" s="87"/>
      <c r="E35" s="87"/>
      <c r="F35" s="87"/>
      <c r="G35" s="87"/>
      <c r="H35" s="58"/>
      <c r="I35" s="64">
        <f t="shared" si="1"/>
        <v>1.03</v>
      </c>
    </row>
    <row r="36" spans="1:9" ht="35.1" customHeight="1">
      <c r="A36" s="84">
        <v>23040107</v>
      </c>
      <c r="B36" s="85" t="s">
        <v>104</v>
      </c>
      <c r="C36" s="87"/>
      <c r="D36" s="87"/>
      <c r="E36" s="87"/>
      <c r="F36" s="87"/>
      <c r="G36" s="87"/>
      <c r="H36" s="58"/>
      <c r="I36" s="64">
        <f t="shared" si="1"/>
        <v>1.03</v>
      </c>
    </row>
    <row r="37" spans="1:9" ht="35.1" customHeight="1">
      <c r="A37" s="84">
        <v>23040108</v>
      </c>
      <c r="B37" s="85" t="s">
        <v>103</v>
      </c>
      <c r="C37" s="87"/>
      <c r="D37" s="87"/>
      <c r="E37" s="87"/>
      <c r="F37" s="87"/>
      <c r="G37" s="87"/>
      <c r="H37" s="58"/>
      <c r="I37" s="64">
        <f t="shared" si="1"/>
        <v>1.03</v>
      </c>
    </row>
    <row r="38" spans="1:9" ht="35.1" customHeight="1">
      <c r="A38" s="84">
        <v>23040109</v>
      </c>
      <c r="B38" s="85" t="s">
        <v>200</v>
      </c>
      <c r="C38" s="87"/>
      <c r="D38" s="87"/>
      <c r="E38" s="87"/>
      <c r="F38" s="87"/>
      <c r="G38" s="87"/>
      <c r="H38" s="58"/>
      <c r="I38" s="64">
        <f t="shared" si="1"/>
        <v>1.03</v>
      </c>
    </row>
    <row r="39" spans="1:9" ht="35.1" customHeight="1">
      <c r="A39" s="102"/>
      <c r="B39" s="103" t="s">
        <v>37</v>
      </c>
      <c r="C39" s="104"/>
      <c r="D39" s="104"/>
      <c r="E39" s="104"/>
      <c r="F39" s="104"/>
      <c r="G39" s="104"/>
      <c r="H39" s="58"/>
      <c r="I39" s="64">
        <f t="shared" si="1"/>
        <v>1.03</v>
      </c>
    </row>
    <row r="40" spans="1:9" ht="35.1" customHeight="1">
      <c r="A40" s="84"/>
      <c r="B40" s="88"/>
      <c r="C40" s="87"/>
      <c r="D40" s="87"/>
      <c r="E40" s="87"/>
      <c r="F40" s="87"/>
      <c r="G40" s="87"/>
      <c r="H40" s="58"/>
      <c r="I40" s="64">
        <f t="shared" si="1"/>
        <v>1.03</v>
      </c>
    </row>
    <row r="41" spans="1:9" ht="35.1" customHeight="1">
      <c r="A41" s="90">
        <v>23050100</v>
      </c>
      <c r="B41" s="88" t="s">
        <v>89</v>
      </c>
      <c r="C41" s="87"/>
      <c r="D41" s="87"/>
      <c r="E41" s="87"/>
      <c r="F41" s="87"/>
      <c r="G41" s="87"/>
      <c r="H41" s="58"/>
      <c r="I41" s="64">
        <f t="shared" si="1"/>
        <v>1.03</v>
      </c>
    </row>
    <row r="42" spans="1:9" ht="35.1" customHeight="1">
      <c r="A42" s="84">
        <v>23050101</v>
      </c>
      <c r="B42" s="85" t="s">
        <v>90</v>
      </c>
      <c r="C42" s="87"/>
      <c r="D42" s="87"/>
      <c r="E42" s="87"/>
      <c r="F42" s="87"/>
      <c r="G42" s="87"/>
      <c r="H42" s="58"/>
      <c r="I42" s="64">
        <f t="shared" si="1"/>
        <v>1.03</v>
      </c>
    </row>
    <row r="43" spans="1:9" ht="35.1" customHeight="1">
      <c r="A43" s="84">
        <v>23050102</v>
      </c>
      <c r="B43" s="85" t="s">
        <v>91</v>
      </c>
      <c r="C43" s="87"/>
      <c r="D43" s="87"/>
      <c r="E43" s="87"/>
      <c r="F43" s="87"/>
      <c r="G43" s="87"/>
      <c r="H43" s="58"/>
      <c r="I43" s="64">
        <f t="shared" si="1"/>
        <v>1.03</v>
      </c>
    </row>
    <row r="44" spans="1:9" ht="35.1" customHeight="1">
      <c r="A44" s="84">
        <v>23050103</v>
      </c>
      <c r="B44" s="85" t="s">
        <v>92</v>
      </c>
      <c r="C44" s="70">
        <v>15000000</v>
      </c>
      <c r="D44" s="54">
        <f t="shared" ref="D44:E44" si="9">PRODUCT(C44,1.05)</f>
        <v>15750000</v>
      </c>
      <c r="E44" s="54">
        <f t="shared" si="9"/>
        <v>16537500</v>
      </c>
      <c r="F44" s="87">
        <f>SUM(C44:E44)</f>
        <v>47287500</v>
      </c>
      <c r="G44" s="87">
        <v>10795680</v>
      </c>
      <c r="H44" s="58"/>
      <c r="I44" s="64">
        <f t="shared" si="1"/>
        <v>11119550.4</v>
      </c>
    </row>
    <row r="45" spans="1:9" ht="35.1" customHeight="1">
      <c r="A45" s="84">
        <v>23050148</v>
      </c>
      <c r="B45" s="85" t="s">
        <v>157</v>
      </c>
      <c r="C45" s="87"/>
      <c r="D45" s="87"/>
      <c r="E45" s="87"/>
      <c r="F45" s="87"/>
      <c r="G45" s="87"/>
      <c r="H45" s="58"/>
      <c r="I45" s="64">
        <f t="shared" si="1"/>
        <v>1.03</v>
      </c>
    </row>
    <row r="46" spans="1:9" ht="35.1" customHeight="1">
      <c r="A46" s="84">
        <v>23050149</v>
      </c>
      <c r="B46" s="91" t="s">
        <v>391</v>
      </c>
      <c r="C46" s="87">
        <v>500000000</v>
      </c>
      <c r="D46" s="87"/>
      <c r="E46" s="87"/>
      <c r="F46" s="87"/>
      <c r="G46" s="87"/>
      <c r="H46" s="58"/>
      <c r="I46" s="64">
        <f t="shared" si="1"/>
        <v>1.03</v>
      </c>
    </row>
    <row r="47" spans="1:9" ht="35.1" customHeight="1">
      <c r="A47" s="102"/>
      <c r="B47" s="103" t="s">
        <v>37</v>
      </c>
      <c r="C47" s="104">
        <f>SUM(C44:C46)</f>
        <v>515000000</v>
      </c>
      <c r="D47" s="104">
        <f>SUM(D44:D46)</f>
        <v>15750000</v>
      </c>
      <c r="E47" s="104">
        <f>SUM(E44:E46)</f>
        <v>16537500</v>
      </c>
      <c r="F47" s="104">
        <f>SUM(F44:F46)</f>
        <v>47287500</v>
      </c>
      <c r="G47" s="104">
        <v>10795680</v>
      </c>
      <c r="H47" s="58"/>
      <c r="I47" s="64">
        <f t="shared" si="1"/>
        <v>11119550.4</v>
      </c>
    </row>
    <row r="48" spans="1:9" ht="35.1" customHeight="1">
      <c r="A48" s="84"/>
      <c r="B48" s="88"/>
      <c r="C48" s="89"/>
      <c r="D48" s="89"/>
      <c r="E48" s="89"/>
      <c r="F48" s="89"/>
      <c r="G48" s="89"/>
      <c r="H48" s="58"/>
      <c r="I48" s="64">
        <f t="shared" si="1"/>
        <v>1.03</v>
      </c>
    </row>
    <row r="49" spans="1:9" ht="35.1" customHeight="1">
      <c r="A49" s="84"/>
      <c r="B49" s="88"/>
      <c r="C49" s="87"/>
      <c r="D49" s="87"/>
      <c r="E49" s="87"/>
      <c r="F49" s="87"/>
      <c r="G49" s="87"/>
      <c r="H49" s="58"/>
      <c r="I49" s="64">
        <f t="shared" si="1"/>
        <v>1.03</v>
      </c>
    </row>
    <row r="50" spans="1:9" ht="35.1" customHeight="1">
      <c r="A50" s="102"/>
      <c r="B50" s="103" t="s">
        <v>95</v>
      </c>
      <c r="C50" s="104">
        <f>SUM(C47,C39,C32,C26,C13)</f>
        <v>1902739000</v>
      </c>
      <c r="D50" s="104">
        <f t="shared" ref="D50:F50" si="10">SUM(D47,D39,D32,D26,D13)</f>
        <v>212875950</v>
      </c>
      <c r="E50" s="104">
        <f t="shared" si="10"/>
        <v>223519747.5</v>
      </c>
      <c r="F50" s="104">
        <f t="shared" si="10"/>
        <v>639134697.5</v>
      </c>
      <c r="G50" s="104">
        <v>975194000</v>
      </c>
      <c r="H50" s="58"/>
      <c r="I50" s="64">
        <f t="shared" si="1"/>
        <v>1004449820</v>
      </c>
    </row>
    <row r="51" spans="1:9" ht="35.1" customHeight="1" thickBot="1">
      <c r="A51" s="92"/>
      <c r="B51" s="93"/>
      <c r="C51" s="94"/>
      <c r="D51" s="94"/>
      <c r="E51" s="94"/>
      <c r="F51" s="94"/>
      <c r="G51" s="94"/>
      <c r="H51" s="58"/>
    </row>
    <row r="52" spans="1:9" ht="17.25">
      <c r="A52" s="95"/>
      <c r="B52" s="58"/>
      <c r="C52" s="96"/>
      <c r="D52" s="96"/>
      <c r="E52" s="96"/>
      <c r="F52" s="96"/>
      <c r="G52" s="96"/>
      <c r="H52" s="11"/>
    </row>
    <row r="53" spans="1:9">
      <c r="A53" s="79"/>
      <c r="B53" s="11"/>
      <c r="C53" s="11"/>
      <c r="D53" s="11"/>
      <c r="E53" s="11"/>
      <c r="F53" s="11"/>
      <c r="G53" s="11"/>
      <c r="H53" s="11"/>
    </row>
    <row r="54" spans="1:9">
      <c r="A54" s="79"/>
      <c r="B54" s="11"/>
      <c r="C54" s="11"/>
      <c r="D54" s="11"/>
      <c r="E54" s="11"/>
      <c r="F54" s="11"/>
      <c r="G54" s="11"/>
      <c r="H54" s="11"/>
    </row>
    <row r="55" spans="1:9">
      <c r="A55" s="79"/>
      <c r="B55" s="11"/>
      <c r="C55" s="11"/>
      <c r="D55" s="11"/>
      <c r="E55" s="11"/>
      <c r="F55" s="11"/>
      <c r="G55" s="11"/>
      <c r="H55" s="11"/>
    </row>
    <row r="56" spans="1:9">
      <c r="A56" s="79"/>
      <c r="B56" s="11"/>
      <c r="C56" s="11"/>
      <c r="D56" s="11"/>
      <c r="E56" s="11"/>
      <c r="F56" s="11"/>
      <c r="G56" s="11"/>
      <c r="H56" s="11"/>
    </row>
    <row r="57" spans="1:9">
      <c r="A57" s="79"/>
      <c r="B57" s="11"/>
      <c r="C57" s="11"/>
      <c r="D57" s="11"/>
      <c r="E57" s="11"/>
      <c r="F57" s="11"/>
      <c r="G57" s="11"/>
      <c r="H57" s="11"/>
    </row>
    <row r="58" spans="1:9">
      <c r="A58" s="79"/>
      <c r="B58" s="11"/>
      <c r="C58" s="11"/>
      <c r="D58" s="11"/>
      <c r="E58" s="11"/>
      <c r="F58" s="11"/>
      <c r="G58" s="11"/>
      <c r="H58" s="11"/>
    </row>
    <row r="59" spans="1:9">
      <c r="A59" s="79"/>
      <c r="B59" s="11"/>
      <c r="C59" s="11"/>
      <c r="D59" s="11"/>
      <c r="E59" s="11"/>
      <c r="F59" s="11"/>
      <c r="G59" s="11"/>
      <c r="H59" s="11"/>
    </row>
    <row r="60" spans="1:9">
      <c r="A60" s="79"/>
      <c r="B60" s="11"/>
      <c r="C60" s="11"/>
      <c r="D60" s="11"/>
      <c r="E60" s="11"/>
      <c r="F60" s="11"/>
      <c r="G60" s="11"/>
      <c r="H60" s="11"/>
    </row>
    <row r="61" spans="1:9">
      <c r="A61" s="79"/>
      <c r="B61" s="11"/>
      <c r="C61" s="11"/>
      <c r="D61" s="11"/>
      <c r="E61" s="11"/>
      <c r="F61" s="11"/>
      <c r="G61" s="11"/>
      <c r="H61" s="11"/>
    </row>
    <row r="62" spans="1:9">
      <c r="A62" s="79"/>
      <c r="B62" s="11"/>
      <c r="C62" s="11"/>
      <c r="D62" s="11"/>
      <c r="E62" s="11"/>
      <c r="F62" s="11"/>
      <c r="G62" s="11"/>
      <c r="H62" s="11"/>
    </row>
    <row r="63" spans="1:9">
      <c r="A63" s="79"/>
      <c r="B63" s="11"/>
      <c r="C63" s="11"/>
      <c r="D63" s="11"/>
      <c r="E63" s="11"/>
      <c r="F63" s="11"/>
      <c r="G63" s="11"/>
      <c r="H63" s="11"/>
    </row>
    <row r="64" spans="1:9">
      <c r="A64" s="79"/>
      <c r="B64" s="11"/>
      <c r="C64" s="11"/>
      <c r="D64" s="11"/>
      <c r="E64" s="11"/>
      <c r="F64" s="11"/>
      <c r="G64" s="11"/>
      <c r="H64" s="11"/>
    </row>
    <row r="65" spans="1:8">
      <c r="A65" s="11"/>
      <c r="B65" s="11"/>
      <c r="C65" s="11"/>
      <c r="D65" s="11"/>
      <c r="E65" s="11"/>
      <c r="F65" s="11"/>
      <c r="G65" s="11"/>
      <c r="H65" s="11"/>
    </row>
    <row r="66" spans="1:8">
      <c r="A66" s="11"/>
      <c r="B66" s="11"/>
      <c r="C66" s="11"/>
      <c r="D66" s="11"/>
      <c r="E66" s="11"/>
      <c r="F66" s="11"/>
      <c r="G66" s="11"/>
      <c r="H66" s="11"/>
    </row>
    <row r="67" spans="1:8">
      <c r="A67" s="11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1"/>
      <c r="B69" s="11"/>
      <c r="C69" s="11"/>
      <c r="D69" s="11"/>
      <c r="E69" s="11"/>
      <c r="F69" s="11"/>
      <c r="G69" s="11"/>
      <c r="H69" s="11"/>
    </row>
    <row r="70" spans="1:8">
      <c r="A70" s="11"/>
      <c r="B70" s="11"/>
      <c r="C70" s="11"/>
      <c r="D70" s="11"/>
      <c r="E70" s="11"/>
      <c r="F70" s="11"/>
      <c r="G70" s="11"/>
      <c r="H70" s="11"/>
    </row>
    <row r="71" spans="1:8">
      <c r="A71" s="11"/>
      <c r="B71" s="11"/>
      <c r="C71" s="11"/>
      <c r="D71" s="11"/>
      <c r="E71" s="11"/>
      <c r="F71" s="11"/>
      <c r="G71" s="11"/>
      <c r="H71" s="11"/>
    </row>
    <row r="72" spans="1:8">
      <c r="A72" s="11"/>
      <c r="B72" s="11"/>
      <c r="C72" s="11"/>
      <c r="D72" s="11"/>
      <c r="E72" s="11"/>
      <c r="F72" s="11"/>
      <c r="G72" s="11"/>
      <c r="H72" s="11"/>
    </row>
    <row r="73" spans="1:8">
      <c r="A73" s="11"/>
      <c r="B73" s="11"/>
      <c r="C73" s="11"/>
      <c r="D73" s="11"/>
      <c r="E73" s="11"/>
      <c r="F73" s="11"/>
      <c r="G73" s="11"/>
      <c r="H73" s="11"/>
    </row>
    <row r="74" spans="1:8">
      <c r="A74" s="11"/>
      <c r="B74" s="11"/>
      <c r="C74" s="11"/>
      <c r="D74" s="11"/>
      <c r="E74" s="11"/>
      <c r="F74" s="11"/>
      <c r="G74" s="11"/>
      <c r="H74" s="11"/>
    </row>
    <row r="75" spans="1:8">
      <c r="A75" s="11"/>
      <c r="B75" s="11"/>
      <c r="C75" s="11"/>
      <c r="D75" s="11"/>
      <c r="E75" s="11"/>
      <c r="F75" s="11"/>
      <c r="G75" s="11"/>
      <c r="H75" s="11"/>
    </row>
    <row r="76" spans="1:8">
      <c r="A76" s="11"/>
      <c r="B76" s="11"/>
      <c r="C76" s="11"/>
      <c r="D76" s="11"/>
      <c r="E76" s="11"/>
      <c r="F76" s="11"/>
      <c r="G76" s="11"/>
      <c r="H76" s="11"/>
    </row>
    <row r="77" spans="1:8">
      <c r="A77" s="11"/>
      <c r="B77" s="11"/>
      <c r="C77" s="11"/>
      <c r="D77" s="11"/>
      <c r="E77" s="11"/>
      <c r="F77" s="11"/>
      <c r="G77" s="11"/>
      <c r="H77" s="11"/>
    </row>
    <row r="78" spans="1:8">
      <c r="A78" s="11"/>
      <c r="B78" s="11"/>
      <c r="C78" s="11"/>
      <c r="D78" s="11"/>
      <c r="E78" s="11"/>
      <c r="F78" s="11"/>
      <c r="G78" s="11"/>
      <c r="H78" s="11"/>
    </row>
    <row r="79" spans="1:8">
      <c r="A79" s="11"/>
      <c r="B79" s="11"/>
      <c r="C79" s="11"/>
      <c r="D79" s="11"/>
      <c r="E79" s="11"/>
      <c r="F79" s="11"/>
      <c r="G79" s="11"/>
      <c r="H79" s="11"/>
    </row>
    <row r="80" spans="1:8">
      <c r="A80" s="11"/>
      <c r="B80" s="11"/>
      <c r="C80" s="11"/>
      <c r="D80" s="11"/>
      <c r="E80" s="11"/>
      <c r="F80" s="11"/>
      <c r="G80" s="11"/>
      <c r="H80" s="11"/>
    </row>
    <row r="81" spans="1:8">
      <c r="A81" s="11"/>
      <c r="B81" s="11"/>
      <c r="C81" s="11"/>
      <c r="D81" s="11"/>
      <c r="E81" s="11"/>
      <c r="F81" s="11"/>
      <c r="G81" s="11"/>
      <c r="H81" s="11"/>
    </row>
    <row r="82" spans="1:8">
      <c r="A82" s="11"/>
      <c r="B82" s="11"/>
      <c r="C82" s="11"/>
      <c r="D82" s="11"/>
      <c r="E82" s="11"/>
      <c r="F82" s="11"/>
      <c r="G82" s="11"/>
      <c r="H82" s="11"/>
    </row>
    <row r="83" spans="1:8">
      <c r="A83" s="11"/>
      <c r="B83" s="11"/>
      <c r="C83" s="11"/>
      <c r="D83" s="11"/>
      <c r="E83" s="11"/>
      <c r="F83" s="11"/>
      <c r="G83" s="11"/>
      <c r="H83" s="11"/>
    </row>
    <row r="84" spans="1:8">
      <c r="A84" s="11"/>
      <c r="B84" s="11"/>
      <c r="C84" s="11"/>
      <c r="D84" s="11"/>
      <c r="E84" s="11"/>
      <c r="F84" s="11"/>
      <c r="G84" s="11"/>
      <c r="H84" s="11"/>
    </row>
    <row r="85" spans="1:8">
      <c r="A85" s="11"/>
      <c r="B85" s="11"/>
      <c r="C85" s="11"/>
      <c r="D85" s="11"/>
      <c r="E85" s="11"/>
      <c r="F85" s="11"/>
      <c r="G85" s="11"/>
      <c r="H85" s="11"/>
    </row>
    <row r="86" spans="1:8">
      <c r="A86" s="11"/>
      <c r="B86" s="11"/>
      <c r="C86" s="11"/>
      <c r="D86" s="11"/>
      <c r="E86" s="11"/>
      <c r="F86" s="11"/>
      <c r="G86" s="11"/>
    </row>
    <row r="87" spans="1:8">
      <c r="A87" s="1"/>
    </row>
    <row r="88" spans="1:8">
      <c r="A88" s="1"/>
    </row>
    <row r="89" spans="1:8">
      <c r="A89" s="1"/>
    </row>
    <row r="90" spans="1:8">
      <c r="A90" s="1"/>
    </row>
    <row r="91" spans="1:8">
      <c r="A91" s="1"/>
    </row>
    <row r="92" spans="1:8">
      <c r="A92" s="1"/>
    </row>
    <row r="93" spans="1:8">
      <c r="A93" s="1"/>
    </row>
    <row r="94" spans="1:8">
      <c r="A94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30" orientation="landscape" useFirstPageNumber="1" verticalDpi="300" r:id="rId1"/>
  <headerFooter>
    <oddFooter>&amp;C&amp;"Arial Black,Regular"&amp;18&amp;P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I98"/>
  <sheetViews>
    <sheetView view="pageBreakPreview" topLeftCell="A40" zoomScale="55" zoomScaleSheetLayoutView="55" workbookViewId="0">
      <selection activeCell="C10" sqref="C10"/>
    </sheetView>
  </sheetViews>
  <sheetFormatPr defaultColWidth="9.140625" defaultRowHeight="16.5"/>
  <cols>
    <col min="1" max="1" width="14.28515625" style="6" customWidth="1"/>
    <col min="2" max="2" width="80.7109375" style="1" customWidth="1"/>
    <col min="3" max="3" width="23.5703125" style="1" customWidth="1"/>
    <col min="4" max="4" width="21.28515625" style="1" customWidth="1"/>
    <col min="5" max="5" width="21.5703125" style="1" customWidth="1"/>
    <col min="6" max="6" width="21.7109375" style="1" customWidth="1"/>
    <col min="7" max="7" width="21.28515625" style="1" customWidth="1"/>
    <col min="8" max="8" width="9.140625" style="1"/>
    <col min="9" max="9" width="17.7109375" style="1" bestFit="1" customWidth="1"/>
    <col min="10" max="16384" width="9.140625" style="1"/>
  </cols>
  <sheetData>
    <row r="1" spans="1:9" ht="22.5" customHeight="1">
      <c r="A1" s="181" t="s">
        <v>2</v>
      </c>
      <c r="B1" s="182"/>
      <c r="C1" s="182"/>
      <c r="D1" s="182"/>
      <c r="E1" s="182"/>
      <c r="F1" s="182"/>
      <c r="G1" s="182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9" t="s">
        <v>224</v>
      </c>
      <c r="B3" s="179"/>
      <c r="C3" s="179"/>
      <c r="D3" s="179"/>
      <c r="E3" s="179"/>
      <c r="F3" s="179"/>
      <c r="G3" s="179"/>
    </row>
    <row r="4" spans="1:9" ht="22.5" customHeight="1">
      <c r="A4" s="180" t="s">
        <v>99</v>
      </c>
      <c r="B4" s="180"/>
      <c r="C4" s="180"/>
      <c r="D4" s="180"/>
      <c r="E4" s="180"/>
      <c r="F4" s="180"/>
      <c r="G4" s="180"/>
    </row>
    <row r="5" spans="1:9" ht="36.75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70">
        <v>300000000</v>
      </c>
      <c r="D8" s="15">
        <f>PRODUCT(C8,1.05)</f>
        <v>315000000</v>
      </c>
      <c r="E8" s="15">
        <f>PRODUCT(D8,1.05)</f>
        <v>330750000</v>
      </c>
      <c r="F8" s="15">
        <f>SUM(C8:E8)</f>
        <v>945750000</v>
      </c>
      <c r="G8" s="15">
        <v>333396000</v>
      </c>
      <c r="I8" s="64">
        <f>PRODUCT(G8,1.03)</f>
        <v>343397880</v>
      </c>
    </row>
    <row r="9" spans="1:9" ht="35.1" customHeight="1">
      <c r="A9" s="16">
        <v>23010111</v>
      </c>
      <c r="B9" s="17" t="s">
        <v>17</v>
      </c>
      <c r="C9" s="15"/>
      <c r="D9" s="15"/>
      <c r="E9" s="15"/>
      <c r="F9" s="15"/>
      <c r="G9" s="15"/>
      <c r="I9" s="64">
        <f t="shared" ref="I9:I55" si="0">PRODUCT(G9,1.03)</f>
        <v>1.03</v>
      </c>
    </row>
    <row r="10" spans="1:9" ht="35.1" customHeight="1">
      <c r="A10" s="16">
        <v>23010113</v>
      </c>
      <c r="B10" s="17" t="s">
        <v>19</v>
      </c>
      <c r="C10" s="70">
        <v>5000000</v>
      </c>
      <c r="D10" s="15">
        <f t="shared" ref="D10:E12" si="1">PRODUCT(C10,1.05)</f>
        <v>5250000</v>
      </c>
      <c r="E10" s="15">
        <f t="shared" si="1"/>
        <v>5512500</v>
      </c>
      <c r="F10" s="15">
        <f>SUM(C10:E10)</f>
        <v>15762500</v>
      </c>
      <c r="G10" s="59">
        <v>45720000</v>
      </c>
      <c r="I10" s="64">
        <f t="shared" si="0"/>
        <v>47091600</v>
      </c>
    </row>
    <row r="11" spans="1:9" ht="35.1" customHeight="1">
      <c r="A11" s="16">
        <v>23010114</v>
      </c>
      <c r="B11" s="17" t="s">
        <v>20</v>
      </c>
      <c r="C11" s="70">
        <v>5710320</v>
      </c>
      <c r="D11" s="15">
        <f t="shared" si="1"/>
        <v>5995836</v>
      </c>
      <c r="E11" s="15">
        <f t="shared" si="1"/>
        <v>6295627.7999999998</v>
      </c>
      <c r="F11" s="15">
        <f>SUM(C11:E11)</f>
        <v>18001783.800000001</v>
      </c>
      <c r="G11" s="15">
        <v>5544000</v>
      </c>
      <c r="I11" s="64">
        <f t="shared" si="0"/>
        <v>5710320</v>
      </c>
    </row>
    <row r="12" spans="1:9" ht="35.1" customHeight="1">
      <c r="A12" s="16">
        <v>23010133</v>
      </c>
      <c r="B12" s="17" t="s">
        <v>36</v>
      </c>
      <c r="C12" s="70">
        <v>200000000</v>
      </c>
      <c r="D12" s="15">
        <f t="shared" si="1"/>
        <v>210000000</v>
      </c>
      <c r="E12" s="15">
        <f t="shared" si="1"/>
        <v>220500000</v>
      </c>
      <c r="F12" s="15">
        <f>SUM(C12:E12)</f>
        <v>630500000</v>
      </c>
      <c r="G12" s="15">
        <v>192499200</v>
      </c>
      <c r="I12" s="64">
        <f t="shared" si="0"/>
        <v>198274176</v>
      </c>
    </row>
    <row r="13" spans="1:9" s="11" customFormat="1" ht="35.1" customHeight="1">
      <c r="A13" s="71">
        <v>23010156</v>
      </c>
      <c r="B13" s="72" t="s">
        <v>156</v>
      </c>
      <c r="C13" s="70"/>
      <c r="D13" s="70"/>
      <c r="E13" s="70"/>
      <c r="F13" s="70"/>
      <c r="G13" s="70"/>
      <c r="I13" s="64">
        <f t="shared" si="0"/>
        <v>1.03</v>
      </c>
    </row>
    <row r="14" spans="1:9" ht="35.1" customHeight="1">
      <c r="A14" s="102"/>
      <c r="B14" s="103" t="s">
        <v>37</v>
      </c>
      <c r="C14" s="104">
        <f>SUM(C8:C13)</f>
        <v>510710320</v>
      </c>
      <c r="D14" s="104">
        <f>SUM(D8:D13)</f>
        <v>536245836</v>
      </c>
      <c r="E14" s="104">
        <f>SUM(E8:E13)</f>
        <v>563058127.79999995</v>
      </c>
      <c r="F14" s="104">
        <f>SUM(F8:F13)</f>
        <v>1610014283.8</v>
      </c>
      <c r="G14" s="104">
        <v>577159200</v>
      </c>
      <c r="I14" s="64">
        <f t="shared" si="0"/>
        <v>594473976</v>
      </c>
    </row>
    <row r="15" spans="1:9" ht="35.1" customHeight="1">
      <c r="A15" s="71"/>
      <c r="B15" s="72"/>
      <c r="C15" s="70"/>
      <c r="D15" s="70"/>
      <c r="E15" s="70"/>
      <c r="F15" s="70"/>
      <c r="G15" s="70"/>
      <c r="I15" s="64">
        <f t="shared" si="0"/>
        <v>1.03</v>
      </c>
    </row>
    <row r="16" spans="1:9" ht="35.1" customHeight="1">
      <c r="A16" s="68">
        <v>23020100</v>
      </c>
      <c r="B16" s="69" t="s">
        <v>38</v>
      </c>
      <c r="C16" s="70"/>
      <c r="D16" s="70"/>
      <c r="E16" s="70"/>
      <c r="F16" s="70"/>
      <c r="G16" s="70"/>
      <c r="I16" s="64">
        <f t="shared" si="0"/>
        <v>1.03</v>
      </c>
    </row>
    <row r="17" spans="1:9" ht="35.1" customHeight="1">
      <c r="A17" s="71">
        <v>23020101</v>
      </c>
      <c r="B17" s="72" t="s">
        <v>102</v>
      </c>
      <c r="C17" s="70"/>
      <c r="D17" s="70"/>
      <c r="E17" s="70"/>
      <c r="F17" s="70"/>
      <c r="G17" s="70"/>
      <c r="I17" s="64">
        <f t="shared" si="0"/>
        <v>1.03</v>
      </c>
    </row>
    <row r="18" spans="1:9" ht="35.1" customHeight="1">
      <c r="A18" s="71">
        <v>23020117</v>
      </c>
      <c r="B18" s="72" t="s">
        <v>125</v>
      </c>
      <c r="C18" s="73"/>
      <c r="D18" s="70"/>
      <c r="E18" s="70"/>
      <c r="F18" s="70"/>
      <c r="G18" s="73"/>
      <c r="I18" s="64">
        <f t="shared" si="0"/>
        <v>1.03</v>
      </c>
    </row>
    <row r="19" spans="1:9" ht="35.1" customHeight="1">
      <c r="A19" s="71">
        <v>23020118</v>
      </c>
      <c r="B19" s="72" t="s">
        <v>54</v>
      </c>
      <c r="C19" s="70">
        <v>300000000</v>
      </c>
      <c r="D19" s="15">
        <f>PRODUCT(C19,1.05)</f>
        <v>315000000</v>
      </c>
      <c r="E19" s="15">
        <f>PRODUCT(D19,1.05)</f>
        <v>330750000</v>
      </c>
      <c r="F19" s="70">
        <f>SUM(C19:E19)</f>
        <v>945750000</v>
      </c>
      <c r="G19" s="70">
        <v>535802400</v>
      </c>
      <c r="I19" s="64">
        <f t="shared" si="0"/>
        <v>551876472</v>
      </c>
    </row>
    <row r="20" spans="1:9" ht="35.1" customHeight="1">
      <c r="A20" s="71">
        <v>23020119</v>
      </c>
      <c r="B20" s="72" t="s">
        <v>55</v>
      </c>
      <c r="C20" s="70">
        <v>0</v>
      </c>
      <c r="D20" s="70"/>
      <c r="E20" s="70"/>
      <c r="F20" s="70">
        <f>SUM(C20:E20)</f>
        <v>0</v>
      </c>
      <c r="G20" s="70">
        <v>0</v>
      </c>
      <c r="I20" s="64">
        <f t="shared" si="0"/>
        <v>0</v>
      </c>
    </row>
    <row r="21" spans="1:9" ht="35.1" customHeight="1">
      <c r="A21" s="71">
        <v>23020122</v>
      </c>
      <c r="B21" s="72" t="s">
        <v>56</v>
      </c>
      <c r="C21" s="70">
        <v>50000000</v>
      </c>
      <c r="D21" s="15">
        <f>PRODUCT(C21,1.05)</f>
        <v>52500000</v>
      </c>
      <c r="E21" s="15">
        <f>PRODUCT(D21,1.05)</f>
        <v>55125000</v>
      </c>
      <c r="F21" s="70">
        <f>SUM(C21:E21)</f>
        <v>157625000</v>
      </c>
      <c r="G21" s="70">
        <v>55564560</v>
      </c>
      <c r="I21" s="64">
        <f t="shared" si="0"/>
        <v>57231496.800000004</v>
      </c>
    </row>
    <row r="22" spans="1:9" ht="35.1" customHeight="1">
      <c r="A22" s="71">
        <v>23020123</v>
      </c>
      <c r="B22" s="72" t="s">
        <v>126</v>
      </c>
      <c r="C22" s="70"/>
      <c r="D22" s="70"/>
      <c r="E22" s="70"/>
      <c r="F22" s="70"/>
      <c r="G22" s="70"/>
      <c r="I22" s="64">
        <f t="shared" si="0"/>
        <v>1.03</v>
      </c>
    </row>
    <row r="23" spans="1:9" ht="35.1" customHeight="1">
      <c r="A23" s="71">
        <v>23020151</v>
      </c>
      <c r="B23" s="72" t="s">
        <v>155</v>
      </c>
      <c r="C23" s="70"/>
      <c r="D23" s="70"/>
      <c r="E23" s="70"/>
      <c r="F23" s="70"/>
      <c r="G23" s="70"/>
      <c r="I23" s="64">
        <f t="shared" si="0"/>
        <v>1.03</v>
      </c>
    </row>
    <row r="24" spans="1:9" ht="35.1" customHeight="1">
      <c r="A24" s="71">
        <v>23020152</v>
      </c>
      <c r="B24" s="72" t="s">
        <v>172</v>
      </c>
      <c r="C24" s="70"/>
      <c r="D24" s="70"/>
      <c r="E24" s="70"/>
      <c r="F24" s="70"/>
      <c r="G24" s="70"/>
      <c r="I24" s="64">
        <f t="shared" si="0"/>
        <v>1.03</v>
      </c>
    </row>
    <row r="25" spans="1:9" ht="35.1" customHeight="1">
      <c r="A25" s="102"/>
      <c r="B25" s="103" t="s">
        <v>37</v>
      </c>
      <c r="C25" s="104">
        <f>SUM(C17:C24)</f>
        <v>350000000</v>
      </c>
      <c r="D25" s="104">
        <f>SUM(D19:D24)</f>
        <v>367500000</v>
      </c>
      <c r="E25" s="104">
        <f>SUM(E19:E24)</f>
        <v>385875000</v>
      </c>
      <c r="F25" s="104">
        <f>SUM(F19:F24)</f>
        <v>1103375000</v>
      </c>
      <c r="G25" s="104">
        <v>591366960</v>
      </c>
      <c r="I25" s="64">
        <f t="shared" si="0"/>
        <v>609107968.80000007</v>
      </c>
    </row>
    <row r="26" spans="1:9" ht="35.1" customHeight="1">
      <c r="A26" s="71"/>
      <c r="B26" s="69"/>
      <c r="C26" s="70"/>
      <c r="D26" s="70"/>
      <c r="E26" s="70"/>
      <c r="F26" s="70"/>
      <c r="G26" s="70"/>
      <c r="I26" s="64">
        <f t="shared" si="0"/>
        <v>1.03</v>
      </c>
    </row>
    <row r="27" spans="1:9" ht="35.1" customHeight="1">
      <c r="A27" s="68">
        <v>23030100</v>
      </c>
      <c r="B27" s="69" t="s">
        <v>61</v>
      </c>
      <c r="C27" s="70"/>
      <c r="D27" s="70"/>
      <c r="E27" s="70"/>
      <c r="F27" s="70"/>
      <c r="G27" s="70"/>
      <c r="I27" s="64">
        <f t="shared" si="0"/>
        <v>1.03</v>
      </c>
    </row>
    <row r="28" spans="1:9" ht="35.1" customHeight="1">
      <c r="A28" s="71">
        <v>23030101</v>
      </c>
      <c r="B28" s="72" t="s">
        <v>62</v>
      </c>
      <c r="C28" s="70"/>
      <c r="D28" s="70"/>
      <c r="E28" s="70"/>
      <c r="F28" s="70"/>
      <c r="G28" s="70"/>
      <c r="I28" s="64">
        <f t="shared" si="0"/>
        <v>1.03</v>
      </c>
    </row>
    <row r="29" spans="1:9" ht="35.1" customHeight="1">
      <c r="A29" s="71">
        <v>23030119</v>
      </c>
      <c r="B29" s="72" t="s">
        <v>76</v>
      </c>
      <c r="C29" s="70"/>
      <c r="D29" s="70"/>
      <c r="E29" s="70"/>
      <c r="F29" s="70"/>
      <c r="G29" s="70"/>
      <c r="I29" s="64">
        <f t="shared" si="0"/>
        <v>1.03</v>
      </c>
    </row>
    <row r="30" spans="1:9" ht="35.1" customHeight="1">
      <c r="A30" s="71">
        <v>23030121</v>
      </c>
      <c r="B30" s="72" t="s">
        <v>77</v>
      </c>
      <c r="C30" s="70">
        <v>150000000</v>
      </c>
      <c r="D30" s="15">
        <f>PRODUCT(C30,1.05)</f>
        <v>157500000</v>
      </c>
      <c r="E30" s="15">
        <f>PRODUCT(D30,1.05)</f>
        <v>165375000</v>
      </c>
      <c r="F30" s="70">
        <f>SUM(C30:E30)</f>
        <v>472875000</v>
      </c>
      <c r="G30" s="70">
        <v>194292000</v>
      </c>
      <c r="I30" s="64">
        <f t="shared" si="0"/>
        <v>200120760</v>
      </c>
    </row>
    <row r="31" spans="1:9" ht="35.1" customHeight="1">
      <c r="A31" s="71">
        <v>23030122</v>
      </c>
      <c r="B31" s="72" t="s">
        <v>78</v>
      </c>
      <c r="C31" s="70"/>
      <c r="D31" s="70"/>
      <c r="E31" s="70"/>
      <c r="F31" s="70"/>
      <c r="G31" s="70"/>
      <c r="I31" s="64">
        <f t="shared" si="0"/>
        <v>1.03</v>
      </c>
    </row>
    <row r="32" spans="1:9" ht="35.1" customHeight="1">
      <c r="A32" s="71">
        <v>23020155</v>
      </c>
      <c r="B32" s="72" t="s">
        <v>186</v>
      </c>
      <c r="C32" s="70"/>
      <c r="D32" s="70"/>
      <c r="E32" s="70"/>
      <c r="F32" s="70"/>
      <c r="G32" s="70"/>
      <c r="I32" s="64">
        <f t="shared" si="0"/>
        <v>1.03</v>
      </c>
    </row>
    <row r="33" spans="1:9" ht="35.1" customHeight="1">
      <c r="A33" s="71">
        <v>23020156</v>
      </c>
      <c r="B33" s="72" t="s">
        <v>100</v>
      </c>
      <c r="C33" s="70"/>
      <c r="D33" s="70"/>
      <c r="E33" s="70"/>
      <c r="F33" s="70"/>
      <c r="G33" s="70"/>
      <c r="I33" s="64">
        <f t="shared" si="0"/>
        <v>1.03</v>
      </c>
    </row>
    <row r="34" spans="1:9" ht="35.1" customHeight="1">
      <c r="A34" s="102"/>
      <c r="B34" s="103" t="s">
        <v>37</v>
      </c>
      <c r="C34" s="104">
        <f>SUM(C28:C33)</f>
        <v>150000000</v>
      </c>
      <c r="D34" s="104">
        <f>SUM(D30:D33)</f>
        <v>157500000</v>
      </c>
      <c r="E34" s="104">
        <f>SUM(E30:E33)</f>
        <v>165375000</v>
      </c>
      <c r="F34" s="104">
        <f>SUM(F30:F33)</f>
        <v>472875000</v>
      </c>
      <c r="G34" s="104">
        <v>194292000</v>
      </c>
      <c r="I34" s="64">
        <f t="shared" si="0"/>
        <v>200120760</v>
      </c>
    </row>
    <row r="35" spans="1:9" ht="35.1" customHeight="1">
      <c r="A35" s="71"/>
      <c r="B35" s="69"/>
      <c r="C35" s="70"/>
      <c r="D35" s="70"/>
      <c r="E35" s="70"/>
      <c r="F35" s="70"/>
      <c r="G35" s="70"/>
      <c r="I35" s="64">
        <f t="shared" si="0"/>
        <v>1.03</v>
      </c>
    </row>
    <row r="36" spans="1:9" ht="35.1" customHeight="1">
      <c r="A36" s="68">
        <v>23040100</v>
      </c>
      <c r="B36" s="69" t="s">
        <v>83</v>
      </c>
      <c r="C36" s="70"/>
      <c r="D36" s="70"/>
      <c r="E36" s="70"/>
      <c r="F36" s="70"/>
      <c r="G36" s="70"/>
      <c r="I36" s="64">
        <f t="shared" si="0"/>
        <v>1.03</v>
      </c>
    </row>
    <row r="37" spans="1:9" ht="35.1" customHeight="1">
      <c r="A37" s="71">
        <v>23040101</v>
      </c>
      <c r="B37" s="72" t="s">
        <v>84</v>
      </c>
      <c r="C37" s="70"/>
      <c r="D37" s="70"/>
      <c r="E37" s="70"/>
      <c r="F37" s="70"/>
      <c r="G37" s="70"/>
      <c r="I37" s="64">
        <f t="shared" si="0"/>
        <v>1.03</v>
      </c>
    </row>
    <row r="38" spans="1:9" ht="35.1" customHeight="1">
      <c r="A38" s="71">
        <v>23040107</v>
      </c>
      <c r="B38" s="72" t="s">
        <v>104</v>
      </c>
      <c r="C38" s="70"/>
      <c r="D38" s="70"/>
      <c r="E38" s="70"/>
      <c r="F38" s="70"/>
      <c r="G38" s="70"/>
      <c r="I38" s="64">
        <f t="shared" si="0"/>
        <v>1.03</v>
      </c>
    </row>
    <row r="39" spans="1:9" ht="35.1" customHeight="1">
      <c r="A39" s="71">
        <v>23040108</v>
      </c>
      <c r="B39" s="72" t="s">
        <v>103</v>
      </c>
      <c r="C39" s="70"/>
      <c r="D39" s="70"/>
      <c r="E39" s="70"/>
      <c r="F39" s="70"/>
      <c r="G39" s="70"/>
      <c r="I39" s="64">
        <f t="shared" si="0"/>
        <v>1.03</v>
      </c>
    </row>
    <row r="40" spans="1:9" ht="35.1" customHeight="1">
      <c r="A40" s="71">
        <v>23040109</v>
      </c>
      <c r="B40" s="72" t="s">
        <v>200</v>
      </c>
      <c r="C40" s="70"/>
      <c r="D40" s="70"/>
      <c r="E40" s="70"/>
      <c r="F40" s="70"/>
      <c r="G40" s="70"/>
      <c r="I40" s="64">
        <f t="shared" si="0"/>
        <v>1.03</v>
      </c>
    </row>
    <row r="41" spans="1:9" ht="35.1" customHeight="1">
      <c r="A41" s="102"/>
      <c r="B41" s="103" t="s">
        <v>37</v>
      </c>
      <c r="C41" s="104"/>
      <c r="D41" s="104"/>
      <c r="E41" s="104"/>
      <c r="F41" s="104"/>
      <c r="G41" s="104"/>
      <c r="I41" s="64">
        <f t="shared" si="0"/>
        <v>1.03</v>
      </c>
    </row>
    <row r="42" spans="1:9" ht="35.1" customHeight="1">
      <c r="A42" s="71"/>
      <c r="B42" s="69"/>
      <c r="C42" s="70"/>
      <c r="D42" s="70"/>
      <c r="E42" s="70"/>
      <c r="F42" s="70"/>
      <c r="G42" s="70"/>
      <c r="I42" s="64">
        <f t="shared" si="0"/>
        <v>1.03</v>
      </c>
    </row>
    <row r="43" spans="1:9" ht="35.1" customHeight="1">
      <c r="A43" s="68">
        <v>23050100</v>
      </c>
      <c r="B43" s="69" t="s">
        <v>89</v>
      </c>
      <c r="C43" s="70"/>
      <c r="D43" s="70"/>
      <c r="E43" s="70"/>
      <c r="F43" s="70"/>
      <c r="G43" s="70"/>
      <c r="I43" s="64">
        <f t="shared" si="0"/>
        <v>1.03</v>
      </c>
    </row>
    <row r="44" spans="1:9" ht="35.1" customHeight="1">
      <c r="A44" s="71">
        <v>23050101</v>
      </c>
      <c r="B44" s="72" t="s">
        <v>90</v>
      </c>
      <c r="C44" s="70"/>
      <c r="D44" s="70"/>
      <c r="E44" s="70"/>
      <c r="F44" s="70"/>
      <c r="G44" s="70"/>
      <c r="I44" s="64">
        <f t="shared" si="0"/>
        <v>1.03</v>
      </c>
    </row>
    <row r="45" spans="1:9" ht="35.1" customHeight="1">
      <c r="A45" s="71">
        <v>23050102</v>
      </c>
      <c r="B45" s="72" t="s">
        <v>281</v>
      </c>
      <c r="C45" s="70">
        <v>150000000</v>
      </c>
      <c r="D45" s="15">
        <f>PRODUCT(C45,1.05)</f>
        <v>157500000</v>
      </c>
      <c r="E45" s="15">
        <f>PRODUCT(D45,1.05)</f>
        <v>165375000</v>
      </c>
      <c r="F45" s="70">
        <f>SUM(C45:E45)</f>
        <v>472875000</v>
      </c>
      <c r="G45" s="70">
        <v>226800000</v>
      </c>
      <c r="I45" s="64">
        <f t="shared" si="0"/>
        <v>233604000</v>
      </c>
    </row>
    <row r="46" spans="1:9" ht="35.1" customHeight="1">
      <c r="A46" s="71">
        <v>23050139</v>
      </c>
      <c r="B46" s="72" t="s">
        <v>131</v>
      </c>
      <c r="C46" s="70">
        <v>0</v>
      </c>
      <c r="D46" s="70"/>
      <c r="E46" s="70"/>
      <c r="F46" s="70">
        <f>SUM(C46:E46)</f>
        <v>0</v>
      </c>
      <c r="G46" s="70">
        <v>0</v>
      </c>
      <c r="I46" s="64">
        <f t="shared" si="0"/>
        <v>0</v>
      </c>
    </row>
    <row r="47" spans="1:9" ht="35.1" customHeight="1">
      <c r="A47" s="71">
        <v>23050140</v>
      </c>
      <c r="B47" s="72" t="s">
        <v>133</v>
      </c>
      <c r="C47" s="70">
        <v>150000000</v>
      </c>
      <c r="D47" s="15">
        <f>PRODUCT(C47,1.05)</f>
        <v>157500000</v>
      </c>
      <c r="E47" s="15">
        <f>PRODUCT(D47,1.05)</f>
        <v>165375000</v>
      </c>
      <c r="F47" s="70">
        <f>SUM(C47:E47)</f>
        <v>472875000</v>
      </c>
      <c r="G47" s="70">
        <v>216720000</v>
      </c>
      <c r="I47" s="64">
        <f t="shared" si="0"/>
        <v>223221600</v>
      </c>
    </row>
    <row r="48" spans="1:9" ht="35.1" customHeight="1">
      <c r="A48" s="71">
        <v>23050141</v>
      </c>
      <c r="B48" s="72" t="s">
        <v>194</v>
      </c>
      <c r="C48" s="70"/>
      <c r="D48" s="70"/>
      <c r="E48" s="70"/>
      <c r="F48" s="70"/>
      <c r="G48" s="70"/>
      <c r="I48" s="64">
        <f t="shared" si="0"/>
        <v>1.03</v>
      </c>
    </row>
    <row r="49" spans="1:9" ht="35.1" customHeight="1">
      <c r="A49" s="71">
        <v>23050142</v>
      </c>
      <c r="B49" s="72" t="s">
        <v>140</v>
      </c>
      <c r="C49" s="70"/>
      <c r="D49" s="70"/>
      <c r="E49" s="70"/>
      <c r="F49" s="70"/>
      <c r="G49" s="70"/>
      <c r="I49" s="64">
        <f t="shared" si="0"/>
        <v>1.03</v>
      </c>
    </row>
    <row r="50" spans="1:9" ht="35.1" customHeight="1">
      <c r="A50" s="71">
        <v>23050149</v>
      </c>
      <c r="B50" s="75" t="s">
        <v>198</v>
      </c>
      <c r="C50" s="70"/>
      <c r="D50" s="70"/>
      <c r="E50" s="70"/>
      <c r="F50" s="70"/>
      <c r="G50" s="70"/>
      <c r="I50" s="64">
        <f t="shared" si="0"/>
        <v>1.03</v>
      </c>
    </row>
    <row r="51" spans="1:9" ht="35.1" customHeight="1">
      <c r="A51" s="71">
        <v>23050150</v>
      </c>
      <c r="B51" s="75" t="s">
        <v>282</v>
      </c>
      <c r="C51" s="70">
        <v>10000000</v>
      </c>
      <c r="D51" s="15">
        <f>PRODUCT(C51,1.05)</f>
        <v>10500000</v>
      </c>
      <c r="E51" s="15">
        <f>PRODUCT(D51,1.05)</f>
        <v>11025000</v>
      </c>
      <c r="F51" s="70">
        <f>SUM(C51:E51)</f>
        <v>31525000</v>
      </c>
      <c r="G51" s="70">
        <v>31752000</v>
      </c>
      <c r="I51" s="64">
        <f t="shared" si="0"/>
        <v>32704560</v>
      </c>
    </row>
    <row r="52" spans="1:9" ht="35.1" customHeight="1">
      <c r="A52" s="102"/>
      <c r="B52" s="103" t="s">
        <v>37</v>
      </c>
      <c r="C52" s="104">
        <f>SUM(C44:C51)</f>
        <v>310000000</v>
      </c>
      <c r="D52" s="104">
        <f>SUM(D45:D51)</f>
        <v>325500000</v>
      </c>
      <c r="E52" s="104">
        <f>SUM(E45:E51)</f>
        <v>341775000</v>
      </c>
      <c r="F52" s="104">
        <f>SUM(F45:F51)</f>
        <v>977275000</v>
      </c>
      <c r="G52" s="104">
        <v>475272000</v>
      </c>
      <c r="I52" s="64">
        <f t="shared" si="0"/>
        <v>489530160</v>
      </c>
    </row>
    <row r="53" spans="1:9" ht="35.1" customHeight="1">
      <c r="A53" s="71"/>
      <c r="B53" s="69"/>
      <c r="C53" s="73"/>
      <c r="D53" s="73"/>
      <c r="E53" s="73"/>
      <c r="F53" s="73"/>
      <c r="G53" s="73"/>
      <c r="I53" s="64">
        <f t="shared" si="0"/>
        <v>1.03</v>
      </c>
    </row>
    <row r="54" spans="1:9" ht="35.1" customHeight="1">
      <c r="A54" s="71"/>
      <c r="B54" s="69"/>
      <c r="C54" s="70"/>
      <c r="D54" s="70"/>
      <c r="E54" s="70"/>
      <c r="F54" s="70"/>
      <c r="G54" s="70"/>
      <c r="I54" s="64">
        <f t="shared" si="0"/>
        <v>1.03</v>
      </c>
    </row>
    <row r="55" spans="1:9" ht="35.1" customHeight="1">
      <c r="A55" s="102"/>
      <c r="B55" s="103" t="s">
        <v>95</v>
      </c>
      <c r="C55" s="104">
        <f>SUM(C52,C41,C34,C25,C14)</f>
        <v>1320710320</v>
      </c>
      <c r="D55" s="104">
        <f>SUM(D52,D41,D34,D25,D14)</f>
        <v>1386745836</v>
      </c>
      <c r="E55" s="104">
        <f>SUM(E52,E41,E34,E25,E14)</f>
        <v>1456083127.8</v>
      </c>
      <c r="F55" s="104">
        <f>SUM(F52,F41,F34,F25,F14)</f>
        <v>4163539283.8000002</v>
      </c>
      <c r="G55" s="104">
        <v>1838090160</v>
      </c>
      <c r="I55" s="64">
        <f t="shared" si="0"/>
        <v>1893232864.8</v>
      </c>
    </row>
    <row r="56" spans="1:9">
      <c r="C56" s="8"/>
      <c r="D56" s="8"/>
      <c r="E56" s="8"/>
      <c r="F56" s="8"/>
      <c r="G56" s="8"/>
    </row>
    <row r="57" spans="1:9">
      <c r="C57" s="8"/>
      <c r="D57" s="8"/>
      <c r="E57" s="8"/>
      <c r="F57" s="8"/>
      <c r="G57" s="8"/>
    </row>
    <row r="58" spans="1:9">
      <c r="C58" s="8"/>
      <c r="D58" s="8"/>
      <c r="E58" s="8"/>
      <c r="F58" s="8"/>
      <c r="G58" s="8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32" orientation="landscape" useFirstPageNumber="1" verticalDpi="300" r:id="rId1"/>
  <headerFooter>
    <oddFooter>&amp;C&amp;"Arial Black,Regular"&amp;18&amp;P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T98"/>
  <sheetViews>
    <sheetView view="pageBreakPreview" zoomScale="60" workbookViewId="0">
      <selection activeCell="C54" sqref="C54:E54"/>
    </sheetView>
  </sheetViews>
  <sheetFormatPr defaultColWidth="9.140625" defaultRowHeight="16.5"/>
  <cols>
    <col min="1" max="1" width="14.28515625" style="6" customWidth="1"/>
    <col min="2" max="2" width="92.85546875" style="1" customWidth="1"/>
    <col min="3" max="3" width="21.7109375" style="1" customWidth="1"/>
    <col min="4" max="4" width="20.28515625" style="1" customWidth="1"/>
    <col min="5" max="5" width="19.42578125" style="1" customWidth="1"/>
    <col min="6" max="6" width="24.85546875" style="1" customWidth="1"/>
    <col min="7" max="7" width="19.140625" style="1" customWidth="1"/>
    <col min="8" max="8" width="9.140625" style="1"/>
    <col min="9" max="9" width="9.85546875" style="1" bestFit="1" customWidth="1"/>
    <col min="10" max="10" width="16.5703125" style="1" bestFit="1" customWidth="1"/>
    <col min="11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225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9" ht="66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s="11" customFormat="1" ht="35.1" customHeight="1">
      <c r="A9" s="71">
        <v>23010112</v>
      </c>
      <c r="B9" s="72" t="s">
        <v>18</v>
      </c>
      <c r="C9" s="70">
        <v>1705680</v>
      </c>
      <c r="D9" s="70">
        <f>PRODUCT(C9,1.05)</f>
        <v>1790964</v>
      </c>
      <c r="E9" s="70">
        <f>PRODUCT(D9,1.05)</f>
        <v>1880512.2000000002</v>
      </c>
      <c r="F9" s="70">
        <f>SUM(C9:E9)</f>
        <v>5377156.2000000002</v>
      </c>
      <c r="G9" s="136">
        <v>1656000</v>
      </c>
      <c r="I9" s="11">
        <f>PRODUCT(G9,1.03)</f>
        <v>1705680</v>
      </c>
    </row>
    <row r="10" spans="1:9" s="11" customFormat="1" ht="35.1" customHeight="1">
      <c r="A10" s="71">
        <v>23010113</v>
      </c>
      <c r="B10" s="72" t="s">
        <v>19</v>
      </c>
      <c r="C10" s="70">
        <v>1334880</v>
      </c>
      <c r="D10" s="70">
        <f t="shared" ref="D10:E10" si="0">PRODUCT(C10,1.05)</f>
        <v>1401624</v>
      </c>
      <c r="E10" s="70">
        <f t="shared" si="0"/>
        <v>1471705.2</v>
      </c>
      <c r="F10" s="70">
        <f>SUM(C10:E10)</f>
        <v>4208209.2</v>
      </c>
      <c r="G10" s="136">
        <v>1296000</v>
      </c>
      <c r="I10" s="11">
        <f t="shared" ref="I10:I54" si="1">PRODUCT(G10,1.03)</f>
        <v>1334880</v>
      </c>
    </row>
    <row r="11" spans="1:9" s="11" customFormat="1" ht="35.1" customHeight="1">
      <c r="A11" s="71">
        <v>23010114</v>
      </c>
      <c r="B11" s="72" t="s">
        <v>20</v>
      </c>
      <c r="C11" s="70">
        <v>519120</v>
      </c>
      <c r="D11" s="70">
        <f t="shared" ref="D11:E11" si="2">PRODUCT(C11,1.05)</f>
        <v>545076</v>
      </c>
      <c r="E11" s="70">
        <f t="shared" si="2"/>
        <v>572329.80000000005</v>
      </c>
      <c r="F11" s="70">
        <f>SUM(C11:E11)</f>
        <v>1636525.8</v>
      </c>
      <c r="G11" s="136">
        <v>504000</v>
      </c>
      <c r="I11" s="11">
        <f t="shared" si="1"/>
        <v>519120</v>
      </c>
    </row>
    <row r="12" spans="1:9" ht="35.1" customHeight="1">
      <c r="A12" s="71">
        <v>23010119</v>
      </c>
      <c r="B12" s="72" t="s">
        <v>25</v>
      </c>
      <c r="C12" s="70">
        <v>1038240</v>
      </c>
      <c r="D12" s="70">
        <f t="shared" ref="D12:E12" si="3">PRODUCT(C12,1.05)</f>
        <v>1090152</v>
      </c>
      <c r="E12" s="70">
        <f t="shared" si="3"/>
        <v>1144659.6000000001</v>
      </c>
      <c r="F12" s="70">
        <f>SUM(C12:E12)</f>
        <v>3273051.6</v>
      </c>
      <c r="G12" s="136">
        <v>1008000</v>
      </c>
      <c r="I12" s="11">
        <f t="shared" si="1"/>
        <v>1038240</v>
      </c>
    </row>
    <row r="13" spans="1:9" ht="35.1" customHeight="1">
      <c r="A13" s="71">
        <v>23010145</v>
      </c>
      <c r="B13" s="72" t="s">
        <v>201</v>
      </c>
      <c r="C13" s="70"/>
      <c r="D13" s="70"/>
      <c r="E13" s="70"/>
      <c r="F13" s="70"/>
      <c r="G13" s="136">
        <v>3600000</v>
      </c>
      <c r="I13" s="11">
        <f t="shared" si="1"/>
        <v>3708000</v>
      </c>
    </row>
    <row r="14" spans="1:9" ht="35.1" customHeight="1">
      <c r="A14" s="71">
        <v>23010154</v>
      </c>
      <c r="B14" s="72" t="s">
        <v>141</v>
      </c>
      <c r="C14" s="70"/>
      <c r="D14" s="70"/>
      <c r="E14" s="70"/>
      <c r="F14" s="70"/>
      <c r="G14" s="70"/>
      <c r="I14" s="11">
        <f t="shared" si="1"/>
        <v>1.03</v>
      </c>
    </row>
    <row r="15" spans="1:9" ht="35.1" customHeight="1">
      <c r="A15" s="71">
        <v>23010155</v>
      </c>
      <c r="B15" s="72" t="s">
        <v>145</v>
      </c>
      <c r="C15" s="70"/>
      <c r="D15" s="70"/>
      <c r="E15" s="70"/>
      <c r="F15" s="70"/>
      <c r="G15" s="70"/>
      <c r="I15" s="11">
        <f t="shared" si="1"/>
        <v>1.03</v>
      </c>
    </row>
    <row r="16" spans="1:9" ht="35.1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I16" s="11">
        <f t="shared" si="1"/>
        <v>1.03</v>
      </c>
    </row>
    <row r="17" spans="1:20" ht="35.1" customHeight="1">
      <c r="A17" s="102"/>
      <c r="B17" s="103" t="s">
        <v>37</v>
      </c>
      <c r="C17" s="104">
        <f>SUM(C8:C16)</f>
        <v>4597920</v>
      </c>
      <c r="D17" s="104">
        <f>SUM(D9:D16)</f>
        <v>4827816</v>
      </c>
      <c r="E17" s="104">
        <f>SUM(E9:E16)</f>
        <v>5069206.8000000007</v>
      </c>
      <c r="F17" s="104">
        <f>SUM(F9:F16)</f>
        <v>14494942.800000001</v>
      </c>
      <c r="G17" s="104">
        <v>8064000</v>
      </c>
      <c r="I17" s="11">
        <f t="shared" si="1"/>
        <v>8305920</v>
      </c>
      <c r="J17" s="64"/>
    </row>
    <row r="18" spans="1:20" ht="35.1" customHeight="1">
      <c r="A18" s="71"/>
      <c r="B18" s="72"/>
      <c r="C18" s="70"/>
      <c r="D18" s="70"/>
      <c r="E18" s="70"/>
      <c r="F18" s="70"/>
      <c r="G18" s="70"/>
      <c r="I18" s="11">
        <f t="shared" si="1"/>
        <v>1.03</v>
      </c>
      <c r="J18" s="64"/>
    </row>
    <row r="19" spans="1:20" ht="35.1" customHeight="1">
      <c r="A19" s="68">
        <v>23020100</v>
      </c>
      <c r="B19" s="69" t="s">
        <v>38</v>
      </c>
      <c r="C19" s="70"/>
      <c r="D19" s="70"/>
      <c r="E19" s="70"/>
      <c r="F19" s="70"/>
      <c r="G19" s="70"/>
      <c r="I19" s="11">
        <f t="shared" si="1"/>
        <v>1.03</v>
      </c>
      <c r="J19" s="64"/>
    </row>
    <row r="20" spans="1:20" ht="35.1" customHeight="1">
      <c r="A20" s="71">
        <v>23020101</v>
      </c>
      <c r="B20" s="72" t="s">
        <v>102</v>
      </c>
      <c r="C20" s="70"/>
      <c r="D20" s="70"/>
      <c r="E20" s="70"/>
      <c r="F20" s="70"/>
      <c r="G20" s="70"/>
      <c r="I20" s="11">
        <f t="shared" si="1"/>
        <v>1.03</v>
      </c>
      <c r="J20" s="64"/>
    </row>
    <row r="21" spans="1:20" ht="35.1" customHeight="1">
      <c r="A21" s="71">
        <v>23020114</v>
      </c>
      <c r="B21" s="72" t="s">
        <v>288</v>
      </c>
      <c r="C21" s="70"/>
      <c r="D21" s="70"/>
      <c r="E21" s="70"/>
      <c r="F21" s="70"/>
      <c r="G21" s="136"/>
      <c r="H21" s="137"/>
      <c r="I21" s="11">
        <f t="shared" si="1"/>
        <v>1.03</v>
      </c>
      <c r="J21" s="138"/>
      <c r="K21" s="138"/>
      <c r="L21" s="138"/>
      <c r="M21" s="138"/>
      <c r="N21" s="138"/>
      <c r="O21" s="138"/>
      <c r="P21" s="138"/>
      <c r="Q21" s="139"/>
      <c r="R21" s="139"/>
      <c r="S21" s="114"/>
      <c r="T21" s="139"/>
    </row>
    <row r="22" spans="1:20" ht="35.1" customHeight="1">
      <c r="A22" s="71">
        <v>23020115</v>
      </c>
      <c r="B22" s="72" t="s">
        <v>51</v>
      </c>
      <c r="C22" s="73"/>
      <c r="D22" s="70"/>
      <c r="E22" s="70"/>
      <c r="F22" s="70"/>
      <c r="G22" s="70"/>
      <c r="H22" s="137"/>
      <c r="I22" s="11">
        <f t="shared" si="1"/>
        <v>1.03</v>
      </c>
      <c r="J22" s="138"/>
      <c r="K22" s="138"/>
      <c r="L22" s="138"/>
      <c r="M22" s="138"/>
      <c r="N22" s="138"/>
      <c r="O22" s="138"/>
      <c r="P22" s="138"/>
      <c r="Q22" s="139"/>
      <c r="R22" s="139"/>
      <c r="S22" s="114"/>
      <c r="T22" s="139"/>
    </row>
    <row r="23" spans="1:20" ht="35.1" customHeight="1">
      <c r="A23" s="71">
        <v>23020117</v>
      </c>
      <c r="B23" s="72" t="s">
        <v>125</v>
      </c>
      <c r="C23" s="73"/>
      <c r="D23" s="70"/>
      <c r="E23" s="70"/>
      <c r="F23" s="70"/>
      <c r="G23" s="70"/>
      <c r="H23" s="137"/>
      <c r="I23" s="11">
        <f t="shared" si="1"/>
        <v>1.03</v>
      </c>
      <c r="J23" s="138"/>
      <c r="K23" s="138"/>
      <c r="L23" s="138"/>
      <c r="M23" s="138"/>
      <c r="N23" s="138"/>
      <c r="O23" s="138"/>
      <c r="P23" s="138"/>
      <c r="Q23" s="139"/>
      <c r="R23" s="139"/>
      <c r="S23" s="114"/>
      <c r="T23" s="139"/>
    </row>
    <row r="24" spans="1:20" ht="35.1" customHeight="1">
      <c r="A24" s="71">
        <v>23020118</v>
      </c>
      <c r="B24" s="72" t="s">
        <v>372</v>
      </c>
      <c r="C24" s="70">
        <v>100000000</v>
      </c>
      <c r="D24" s="70">
        <f t="shared" ref="D24:E24" si="4">PRODUCT(C24,1.05)</f>
        <v>105000000</v>
      </c>
      <c r="E24" s="70">
        <f t="shared" si="4"/>
        <v>110250000</v>
      </c>
      <c r="F24" s="70">
        <f>SUM(C24:E24)</f>
        <v>315250000</v>
      </c>
      <c r="G24" s="70">
        <v>36648000</v>
      </c>
      <c r="H24" s="137"/>
      <c r="I24" s="11">
        <f t="shared" si="1"/>
        <v>37747440</v>
      </c>
      <c r="J24" s="138"/>
      <c r="K24" s="138"/>
      <c r="L24" s="138"/>
      <c r="M24" s="138"/>
      <c r="N24" s="138"/>
      <c r="O24" s="138"/>
      <c r="P24" s="138"/>
      <c r="Q24" s="139"/>
      <c r="R24" s="139"/>
      <c r="S24" s="114"/>
      <c r="T24" s="139"/>
    </row>
    <row r="25" spans="1:20" ht="35.1" customHeight="1">
      <c r="A25" s="71">
        <v>23020119</v>
      </c>
      <c r="B25" s="72" t="s">
        <v>55</v>
      </c>
      <c r="C25" s="70"/>
      <c r="D25" s="70"/>
      <c r="E25" s="70"/>
      <c r="F25" s="70"/>
      <c r="G25" s="70"/>
      <c r="H25" s="137"/>
      <c r="I25" s="11">
        <f t="shared" si="1"/>
        <v>1.03</v>
      </c>
      <c r="J25" s="138"/>
      <c r="K25" s="138"/>
      <c r="L25" s="138"/>
      <c r="M25" s="138"/>
      <c r="N25" s="138"/>
      <c r="O25" s="138"/>
      <c r="P25" s="138"/>
      <c r="Q25" s="139"/>
      <c r="R25" s="139"/>
      <c r="S25" s="114"/>
      <c r="T25" s="139"/>
    </row>
    <row r="26" spans="1:20" ht="35.1" customHeight="1">
      <c r="A26" s="71">
        <v>23020123</v>
      </c>
      <c r="B26" s="72" t="s">
        <v>126</v>
      </c>
      <c r="C26" s="70"/>
      <c r="D26" s="70"/>
      <c r="E26" s="70"/>
      <c r="F26" s="70"/>
      <c r="G26" s="70"/>
      <c r="H26" s="137"/>
      <c r="I26" s="11">
        <f t="shared" si="1"/>
        <v>1.03</v>
      </c>
      <c r="J26" s="138"/>
      <c r="K26" s="138"/>
      <c r="L26" s="138"/>
      <c r="M26" s="138"/>
      <c r="N26" s="138"/>
      <c r="O26" s="138"/>
      <c r="P26" s="138"/>
      <c r="Q26" s="139"/>
      <c r="R26" s="139"/>
      <c r="S26" s="114"/>
      <c r="T26" s="139"/>
    </row>
    <row r="27" spans="1:20" ht="35.1" customHeight="1">
      <c r="A27" s="71">
        <v>23020124</v>
      </c>
      <c r="B27" s="72" t="s">
        <v>135</v>
      </c>
      <c r="C27" s="70">
        <v>30000000</v>
      </c>
      <c r="D27" s="70">
        <f t="shared" ref="D27:E27" si="5">PRODUCT(C27,1.05)</f>
        <v>31500000</v>
      </c>
      <c r="E27" s="70">
        <f t="shared" si="5"/>
        <v>33075000</v>
      </c>
      <c r="F27" s="70">
        <f>SUM(C27:E27)</f>
        <v>94575000</v>
      </c>
      <c r="G27" s="70">
        <v>58176000</v>
      </c>
      <c r="H27" s="140"/>
      <c r="I27" s="11">
        <f t="shared" si="1"/>
        <v>59921280</v>
      </c>
      <c r="J27" s="141"/>
      <c r="K27" s="141"/>
      <c r="L27" s="141"/>
      <c r="M27" s="141"/>
      <c r="N27" s="141"/>
      <c r="O27" s="141"/>
      <c r="P27" s="141"/>
      <c r="Q27" s="139"/>
      <c r="R27" s="139"/>
      <c r="S27" s="114"/>
      <c r="T27" s="139"/>
    </row>
    <row r="28" spans="1:20" ht="35.1" customHeight="1">
      <c r="A28" s="71">
        <v>23020125</v>
      </c>
      <c r="B28" s="72" t="s">
        <v>58</v>
      </c>
      <c r="C28" s="73"/>
      <c r="D28" s="70"/>
      <c r="E28" s="70"/>
      <c r="F28" s="70"/>
      <c r="G28" s="70"/>
      <c r="H28" s="137"/>
      <c r="I28" s="11">
        <f t="shared" si="1"/>
        <v>1.03</v>
      </c>
      <c r="J28" s="138"/>
      <c r="K28" s="138"/>
      <c r="L28" s="138"/>
      <c r="M28" s="138"/>
      <c r="N28" s="138"/>
      <c r="O28" s="138"/>
      <c r="P28" s="138"/>
      <c r="Q28" s="139"/>
      <c r="R28" s="139"/>
      <c r="S28" s="114"/>
      <c r="T28" s="139"/>
    </row>
    <row r="29" spans="1:20" ht="35.1" customHeight="1">
      <c r="A29" s="71">
        <v>23020126</v>
      </c>
      <c r="B29" s="72" t="s">
        <v>59</v>
      </c>
      <c r="C29" s="70">
        <v>100000000</v>
      </c>
      <c r="D29" s="70">
        <f t="shared" ref="D29:E29" si="6">PRODUCT(C29,1.05)</f>
        <v>105000000</v>
      </c>
      <c r="E29" s="70">
        <f t="shared" si="6"/>
        <v>110250000</v>
      </c>
      <c r="F29" s="70">
        <f>SUM(C29:E29)</f>
        <v>315250000</v>
      </c>
      <c r="G29" s="70">
        <v>237600000</v>
      </c>
      <c r="H29" s="142"/>
      <c r="I29" s="11">
        <f t="shared" si="1"/>
        <v>244728000</v>
      </c>
      <c r="J29" s="138"/>
      <c r="K29" s="138"/>
      <c r="L29" s="138"/>
      <c r="M29" s="138"/>
      <c r="N29" s="138"/>
      <c r="O29" s="138"/>
      <c r="P29" s="138"/>
      <c r="Q29" s="139"/>
      <c r="R29" s="139"/>
      <c r="S29" s="114"/>
      <c r="T29" s="139"/>
    </row>
    <row r="30" spans="1:20" ht="35.1" customHeight="1">
      <c r="A30" s="71">
        <v>23020156</v>
      </c>
      <c r="B30" s="72" t="s">
        <v>100</v>
      </c>
      <c r="C30" s="70"/>
      <c r="D30" s="70"/>
      <c r="E30" s="70"/>
      <c r="F30" s="70"/>
      <c r="G30" s="70"/>
      <c r="I30" s="11">
        <f t="shared" si="1"/>
        <v>1.03</v>
      </c>
      <c r="J30" s="64"/>
    </row>
    <row r="31" spans="1:20" ht="35.1" customHeight="1">
      <c r="A31" s="71">
        <v>23020159</v>
      </c>
      <c r="B31" s="72" t="s">
        <v>373</v>
      </c>
      <c r="C31" s="70">
        <v>50000000</v>
      </c>
      <c r="D31" s="70">
        <f t="shared" ref="D31:E31" si="7">PRODUCT(C31,1.05)</f>
        <v>52500000</v>
      </c>
      <c r="E31" s="70">
        <f t="shared" si="7"/>
        <v>55125000</v>
      </c>
      <c r="F31" s="70">
        <f>SUM(C31:E31)</f>
        <v>157625000</v>
      </c>
      <c r="G31" s="70"/>
      <c r="I31" s="11"/>
      <c r="J31" s="64"/>
    </row>
    <row r="32" spans="1:20" ht="35.1" customHeight="1">
      <c r="A32" s="102"/>
      <c r="B32" s="103" t="s">
        <v>37</v>
      </c>
      <c r="C32" s="104">
        <f>SUM(C20:C31)</f>
        <v>280000000</v>
      </c>
      <c r="D32" s="104">
        <f>SUM(D24:D31)</f>
        <v>294000000</v>
      </c>
      <c r="E32" s="104">
        <f>SUM(E24:E31)</f>
        <v>308700000</v>
      </c>
      <c r="F32" s="104">
        <f>SUM(F24:F31)</f>
        <v>882700000</v>
      </c>
      <c r="G32" s="104">
        <v>332424000</v>
      </c>
      <c r="I32" s="11">
        <f t="shared" si="1"/>
        <v>342396720</v>
      </c>
      <c r="J32" s="64"/>
    </row>
    <row r="33" spans="1:10" ht="35.1" customHeight="1">
      <c r="A33" s="71"/>
      <c r="B33" s="69"/>
      <c r="C33" s="70"/>
      <c r="D33" s="70"/>
      <c r="E33" s="70"/>
      <c r="F33" s="70"/>
      <c r="G33" s="70"/>
      <c r="I33" s="11">
        <f t="shared" si="1"/>
        <v>1.03</v>
      </c>
      <c r="J33" s="64"/>
    </row>
    <row r="34" spans="1:10" ht="35.1" customHeight="1">
      <c r="A34" s="68">
        <v>23040100</v>
      </c>
      <c r="B34" s="69" t="s">
        <v>83</v>
      </c>
      <c r="C34" s="70"/>
      <c r="D34" s="70"/>
      <c r="E34" s="70"/>
      <c r="F34" s="70"/>
      <c r="G34" s="70"/>
      <c r="I34" s="11">
        <f t="shared" si="1"/>
        <v>1.03</v>
      </c>
      <c r="J34" s="64"/>
    </row>
    <row r="35" spans="1:10" ht="35.1" customHeight="1">
      <c r="A35" s="71">
        <v>23040101</v>
      </c>
      <c r="B35" s="72" t="s">
        <v>84</v>
      </c>
      <c r="C35" s="70"/>
      <c r="D35" s="70"/>
      <c r="E35" s="70"/>
      <c r="F35" s="70"/>
      <c r="G35" s="70"/>
      <c r="I35" s="11">
        <f t="shared" si="1"/>
        <v>1.03</v>
      </c>
      <c r="J35" s="64"/>
    </row>
    <row r="36" spans="1:10" ht="35.1" customHeight="1">
      <c r="A36" s="71">
        <v>23040108</v>
      </c>
      <c r="B36" s="72" t="s">
        <v>103</v>
      </c>
      <c r="C36" s="70"/>
      <c r="D36" s="70"/>
      <c r="E36" s="70"/>
      <c r="F36" s="70"/>
      <c r="G36" s="70"/>
      <c r="I36" s="11">
        <f t="shared" si="1"/>
        <v>1.03</v>
      </c>
      <c r="J36" s="64"/>
    </row>
    <row r="37" spans="1:10" ht="35.1" customHeight="1">
      <c r="A37" s="71">
        <v>23040109</v>
      </c>
      <c r="B37" s="72" t="s">
        <v>200</v>
      </c>
      <c r="C37" s="70"/>
      <c r="D37" s="70"/>
      <c r="E37" s="70"/>
      <c r="F37" s="70"/>
      <c r="G37" s="70"/>
      <c r="I37" s="11">
        <f t="shared" si="1"/>
        <v>1.03</v>
      </c>
      <c r="J37" s="64"/>
    </row>
    <row r="38" spans="1:10" ht="35.1" customHeight="1">
      <c r="A38" s="102"/>
      <c r="B38" s="103" t="s">
        <v>37</v>
      </c>
      <c r="C38" s="104"/>
      <c r="D38" s="104"/>
      <c r="E38" s="104"/>
      <c r="F38" s="104"/>
      <c r="G38" s="104"/>
      <c r="I38" s="11">
        <f t="shared" si="1"/>
        <v>1.03</v>
      </c>
      <c r="J38" s="64"/>
    </row>
    <row r="39" spans="1:10" ht="35.1" customHeight="1">
      <c r="A39" s="71"/>
      <c r="B39" s="69"/>
      <c r="C39" s="70"/>
      <c r="D39" s="70"/>
      <c r="E39" s="70"/>
      <c r="F39" s="70"/>
      <c r="G39" s="70"/>
      <c r="I39" s="11">
        <f t="shared" si="1"/>
        <v>1.03</v>
      </c>
      <c r="J39" s="64"/>
    </row>
    <row r="40" spans="1:10" ht="35.1" customHeight="1">
      <c r="A40" s="68">
        <v>23050100</v>
      </c>
      <c r="B40" s="69" t="s">
        <v>89</v>
      </c>
      <c r="C40" s="70"/>
      <c r="D40" s="70"/>
      <c r="E40" s="70"/>
      <c r="F40" s="70"/>
      <c r="G40" s="70"/>
      <c r="I40" s="11">
        <f t="shared" si="1"/>
        <v>1.03</v>
      </c>
      <c r="J40" s="64"/>
    </row>
    <row r="41" spans="1:10" ht="35.1" customHeight="1">
      <c r="A41" s="71">
        <v>23050101</v>
      </c>
      <c r="B41" s="72" t="s">
        <v>90</v>
      </c>
      <c r="C41" s="70"/>
      <c r="D41" s="70"/>
      <c r="E41" s="70"/>
      <c r="F41" s="70"/>
      <c r="G41" s="70"/>
      <c r="I41" s="11">
        <f t="shared" si="1"/>
        <v>1.03</v>
      </c>
      <c r="J41" s="64"/>
    </row>
    <row r="42" spans="1:10" ht="35.1" customHeight="1">
      <c r="A42" s="71">
        <v>23050102</v>
      </c>
      <c r="B42" s="72" t="s">
        <v>290</v>
      </c>
      <c r="C42" s="70"/>
      <c r="D42" s="70"/>
      <c r="E42" s="70"/>
      <c r="F42" s="70"/>
      <c r="G42" s="136"/>
      <c r="I42" s="11">
        <f t="shared" si="1"/>
        <v>1.03</v>
      </c>
      <c r="J42" s="64"/>
    </row>
    <row r="43" spans="1:10" ht="35.1" customHeight="1">
      <c r="A43" s="71">
        <v>23050139</v>
      </c>
      <c r="B43" s="72" t="s">
        <v>131</v>
      </c>
      <c r="C43" s="70"/>
      <c r="D43" s="70"/>
      <c r="E43" s="70"/>
      <c r="F43" s="70"/>
      <c r="G43" s="70"/>
      <c r="I43" s="11">
        <f t="shared" si="1"/>
        <v>1.03</v>
      </c>
      <c r="J43" s="64"/>
    </row>
    <row r="44" spans="1:10" ht="35.1" customHeight="1">
      <c r="A44" s="71">
        <v>23050140</v>
      </c>
      <c r="B44" s="72" t="s">
        <v>133</v>
      </c>
      <c r="C44" s="70">
        <v>964080</v>
      </c>
      <c r="D44" s="70">
        <f t="shared" ref="D44:E44" si="8">PRODUCT(C44,1.05)</f>
        <v>1012284</v>
      </c>
      <c r="E44" s="70">
        <f t="shared" si="8"/>
        <v>1062898.2</v>
      </c>
      <c r="F44" s="70">
        <f>SUM(C44:E44)</f>
        <v>3039262.2</v>
      </c>
      <c r="G44" s="97">
        <v>936000</v>
      </c>
      <c r="I44" s="11">
        <f t="shared" si="1"/>
        <v>964080</v>
      </c>
      <c r="J44" s="64"/>
    </row>
    <row r="45" spans="1:10" ht="35.1" customHeight="1">
      <c r="A45" s="71">
        <v>23050141</v>
      </c>
      <c r="B45" s="72" t="s">
        <v>194</v>
      </c>
      <c r="C45" s="97"/>
      <c r="D45" s="70"/>
      <c r="E45" s="70"/>
      <c r="F45" s="70"/>
      <c r="G45" s="70"/>
      <c r="I45" s="11">
        <f t="shared" si="1"/>
        <v>1.03</v>
      </c>
      <c r="J45" s="64"/>
    </row>
    <row r="46" spans="1:10" ht="35.1" customHeight="1">
      <c r="A46" s="71">
        <v>23050142</v>
      </c>
      <c r="B46" s="72" t="s">
        <v>140</v>
      </c>
      <c r="C46" s="97"/>
      <c r="D46" s="70"/>
      <c r="E46" s="70"/>
      <c r="F46" s="70"/>
      <c r="G46" s="70"/>
      <c r="I46" s="11">
        <f t="shared" si="1"/>
        <v>1.03</v>
      </c>
      <c r="J46" s="64"/>
    </row>
    <row r="47" spans="1:10" ht="35.1" customHeight="1">
      <c r="A47" s="71">
        <v>23050143</v>
      </c>
      <c r="B47" s="72" t="s">
        <v>142</v>
      </c>
      <c r="C47" s="97"/>
      <c r="D47" s="70"/>
      <c r="E47" s="70"/>
      <c r="F47" s="70"/>
      <c r="G47" s="70"/>
      <c r="I47" s="11">
        <f t="shared" si="1"/>
        <v>1.03</v>
      </c>
      <c r="J47" s="64"/>
    </row>
    <row r="48" spans="1:10" ht="35.1" customHeight="1">
      <c r="A48" s="71">
        <v>23050148</v>
      </c>
      <c r="B48" s="72" t="s">
        <v>157</v>
      </c>
      <c r="C48" s="70"/>
      <c r="D48" s="70"/>
      <c r="E48" s="70"/>
      <c r="F48" s="70"/>
      <c r="G48" s="70"/>
      <c r="I48" s="11">
        <f t="shared" si="1"/>
        <v>1.03</v>
      </c>
      <c r="J48" s="64"/>
    </row>
    <row r="49" spans="1:9" ht="18.75">
      <c r="A49" s="71">
        <v>23050150</v>
      </c>
      <c r="B49" s="75" t="s">
        <v>289</v>
      </c>
      <c r="C49" s="70">
        <v>37080000</v>
      </c>
      <c r="D49" s="70">
        <f t="shared" ref="D49:E50" si="9">PRODUCT(C49,1.05)</f>
        <v>38934000</v>
      </c>
      <c r="E49" s="70">
        <f t="shared" si="9"/>
        <v>40880700</v>
      </c>
      <c r="F49" s="70">
        <f>SUM(C49:E49)</f>
        <v>116894700</v>
      </c>
      <c r="G49" s="70">
        <v>36000000</v>
      </c>
      <c r="I49" s="11">
        <f t="shared" si="1"/>
        <v>37080000</v>
      </c>
    </row>
    <row r="50" spans="1:9" ht="18.75">
      <c r="A50" s="71">
        <v>23050151</v>
      </c>
      <c r="B50" s="75" t="s">
        <v>374</v>
      </c>
      <c r="C50" s="70">
        <v>50000000</v>
      </c>
      <c r="D50" s="70">
        <f t="shared" si="9"/>
        <v>52500000</v>
      </c>
      <c r="E50" s="70">
        <f t="shared" si="9"/>
        <v>55125000</v>
      </c>
      <c r="F50" s="70">
        <f>SUM(C50:E50)</f>
        <v>157625000</v>
      </c>
      <c r="G50" s="70"/>
      <c r="I50" s="11"/>
    </row>
    <row r="51" spans="1:9" ht="18.75">
      <c r="A51" s="102"/>
      <c r="B51" s="103" t="s">
        <v>37</v>
      </c>
      <c r="C51" s="104">
        <f>SUM(C41:C50)</f>
        <v>88044080</v>
      </c>
      <c r="D51" s="104">
        <f>SUM(D44:D50)</f>
        <v>92446284</v>
      </c>
      <c r="E51" s="104">
        <f>SUM(E44:E50)</f>
        <v>97068598.200000003</v>
      </c>
      <c r="F51" s="104">
        <f>SUM(F44:F50)</f>
        <v>277558962.19999999</v>
      </c>
      <c r="G51" s="104">
        <v>36936000</v>
      </c>
      <c r="I51" s="11">
        <f t="shared" si="1"/>
        <v>38044080</v>
      </c>
    </row>
    <row r="52" spans="1:9" ht="18.75">
      <c r="A52" s="71"/>
      <c r="B52" s="69"/>
      <c r="C52" s="73"/>
      <c r="D52" s="73"/>
      <c r="E52" s="73"/>
      <c r="F52" s="73"/>
      <c r="G52" s="73"/>
      <c r="I52" s="11">
        <f t="shared" si="1"/>
        <v>1.03</v>
      </c>
    </row>
    <row r="53" spans="1:9" ht="18.75">
      <c r="A53" s="71"/>
      <c r="B53" s="69"/>
      <c r="C53" s="70"/>
      <c r="D53" s="70"/>
      <c r="E53" s="70"/>
      <c r="F53" s="70"/>
      <c r="G53" s="70"/>
      <c r="I53" s="11">
        <f t="shared" si="1"/>
        <v>1.03</v>
      </c>
    </row>
    <row r="54" spans="1:9" ht="18.75">
      <c r="A54" s="102"/>
      <c r="B54" s="103" t="s">
        <v>95</v>
      </c>
      <c r="C54" s="104">
        <f>SUM(C51,C38,C32,C17)</f>
        <v>372642000</v>
      </c>
      <c r="D54" s="104">
        <f t="shared" ref="D54:F54" si="10">SUM(D51,D38,D32,D17)</f>
        <v>391274100</v>
      </c>
      <c r="E54" s="104">
        <f t="shared" si="10"/>
        <v>410837805</v>
      </c>
      <c r="F54" s="104">
        <f t="shared" si="10"/>
        <v>1174753905</v>
      </c>
      <c r="G54" s="104">
        <v>377424000</v>
      </c>
      <c r="I54" s="11">
        <f t="shared" si="1"/>
        <v>388746720</v>
      </c>
    </row>
    <row r="55" spans="1:9" ht="19.5" thickBot="1">
      <c r="A55" s="76"/>
      <c r="B55" s="77"/>
      <c r="C55" s="78"/>
      <c r="D55" s="78"/>
      <c r="E55" s="78"/>
      <c r="F55" s="78"/>
      <c r="G55" s="78"/>
    </row>
    <row r="56" spans="1:9">
      <c r="C56" s="8"/>
      <c r="D56" s="8"/>
      <c r="E56" s="8"/>
      <c r="F56" s="8"/>
      <c r="G56" s="8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34" orientation="landscape" useFirstPageNumber="1" verticalDpi="300" r:id="rId1"/>
  <headerFooter>
    <oddFooter>&amp;C&amp;"Arial Black,Regular"&amp;18&amp;P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J96"/>
  <sheetViews>
    <sheetView view="pageBreakPreview" zoomScale="60" workbookViewId="0">
      <selection activeCell="C52" sqref="C52"/>
    </sheetView>
  </sheetViews>
  <sheetFormatPr defaultColWidth="9.140625" defaultRowHeight="16.5"/>
  <cols>
    <col min="1" max="1" width="14.28515625" style="6" customWidth="1"/>
    <col min="2" max="2" width="81.42578125" style="1" customWidth="1"/>
    <col min="3" max="3" width="23.7109375" style="1" customWidth="1"/>
    <col min="4" max="4" width="20.42578125" style="1" customWidth="1"/>
    <col min="5" max="5" width="19.5703125" style="1" customWidth="1"/>
    <col min="6" max="6" width="21.85546875" style="1" customWidth="1"/>
    <col min="7" max="7" width="23" style="1" customWidth="1"/>
    <col min="8" max="9" width="9.140625" style="1"/>
    <col min="10" max="10" width="17.710937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226</v>
      </c>
      <c r="B3" s="174"/>
      <c r="C3" s="174"/>
      <c r="D3" s="174"/>
      <c r="E3" s="174"/>
      <c r="F3" s="174"/>
      <c r="G3" s="174"/>
    </row>
    <row r="4" spans="1:10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10" ht="82.5" customHeight="1">
      <c r="A5" s="68" t="s">
        <v>3</v>
      </c>
      <c r="B5" s="69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  <c r="H5" s="11"/>
      <c r="I5" s="11"/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11"/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11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11"/>
      <c r="I8" s="11"/>
    </row>
    <row r="9" spans="1:10" ht="35.1" customHeight="1">
      <c r="A9" s="71">
        <v>23010118</v>
      </c>
      <c r="B9" s="72" t="s">
        <v>24</v>
      </c>
      <c r="C9" s="70"/>
      <c r="D9" s="70"/>
      <c r="E9" s="70"/>
      <c r="F9" s="70"/>
      <c r="G9" s="70"/>
      <c r="H9" s="11"/>
      <c r="I9" s="11"/>
    </row>
    <row r="10" spans="1:10" ht="35.1" customHeight="1">
      <c r="A10" s="71">
        <v>23010119</v>
      </c>
      <c r="B10" s="72" t="s">
        <v>25</v>
      </c>
      <c r="C10" s="70">
        <v>300000000</v>
      </c>
      <c r="D10" s="70">
        <f>PRODUCT(C10,1.05)</f>
        <v>315000000</v>
      </c>
      <c r="E10" s="70">
        <f>PRODUCT(D10,1.05)</f>
        <v>330750000</v>
      </c>
      <c r="F10" s="70">
        <f>SUM(C10:E10)</f>
        <v>945750000</v>
      </c>
      <c r="G10" s="70">
        <v>222264000</v>
      </c>
      <c r="H10" s="11"/>
      <c r="I10" s="11"/>
      <c r="J10" s="64"/>
    </row>
    <row r="11" spans="1:10" ht="35.1" customHeight="1">
      <c r="A11" s="71">
        <v>23010120</v>
      </c>
      <c r="B11" s="72" t="s">
        <v>26</v>
      </c>
      <c r="C11" s="70"/>
      <c r="D11" s="70"/>
      <c r="E11" s="70"/>
      <c r="F11" s="70"/>
      <c r="G11" s="70"/>
      <c r="H11" s="11"/>
      <c r="I11" s="11"/>
      <c r="J11" s="64"/>
    </row>
    <row r="12" spans="1:10" s="11" customFormat="1" ht="35.1" customHeight="1">
      <c r="A12" s="71">
        <v>23010152</v>
      </c>
      <c r="B12" s="72" t="s">
        <v>128</v>
      </c>
      <c r="C12" s="70"/>
      <c r="D12" s="70"/>
      <c r="E12" s="70"/>
      <c r="F12" s="70"/>
      <c r="G12" s="70"/>
      <c r="J12" s="64"/>
    </row>
    <row r="13" spans="1:10" s="11" customFormat="1" ht="35.1" customHeight="1">
      <c r="A13" s="71">
        <v>23010153</v>
      </c>
      <c r="B13" s="72" t="s">
        <v>134</v>
      </c>
      <c r="C13" s="70">
        <v>1200000000</v>
      </c>
      <c r="D13" s="70">
        <f t="shared" ref="D13:E13" si="0">PRODUCT(C13,1.05)</f>
        <v>1260000000</v>
      </c>
      <c r="E13" s="70">
        <f t="shared" si="0"/>
        <v>1323000000</v>
      </c>
      <c r="F13" s="70">
        <f>SUM(C13:E13)</f>
        <v>3783000000</v>
      </c>
      <c r="G13" s="70">
        <v>1081440000</v>
      </c>
      <c r="J13" s="64"/>
    </row>
    <row r="14" spans="1:10" s="11" customFormat="1" ht="35.1" customHeight="1">
      <c r="A14" s="71">
        <v>23010155</v>
      </c>
      <c r="B14" s="72" t="s">
        <v>145</v>
      </c>
      <c r="C14" s="70"/>
      <c r="D14" s="70"/>
      <c r="E14" s="70"/>
      <c r="F14" s="70"/>
      <c r="G14" s="70"/>
      <c r="J14" s="64"/>
    </row>
    <row r="15" spans="1:10" s="11" customFormat="1" ht="35.1" customHeight="1">
      <c r="A15" s="71">
        <v>23010156</v>
      </c>
      <c r="B15" s="72" t="s">
        <v>156</v>
      </c>
      <c r="C15" s="70"/>
      <c r="D15" s="70"/>
      <c r="E15" s="70"/>
      <c r="F15" s="70"/>
      <c r="G15" s="70"/>
      <c r="J15" s="64"/>
    </row>
    <row r="16" spans="1:10" ht="35.1" customHeight="1">
      <c r="A16" s="102"/>
      <c r="B16" s="103" t="s">
        <v>37</v>
      </c>
      <c r="C16" s="104">
        <f>SUM(C8:C15)</f>
        <v>1500000000</v>
      </c>
      <c r="D16" s="104">
        <f>SUM(D10:D15)</f>
        <v>1575000000</v>
      </c>
      <c r="E16" s="104">
        <f>SUM(E10:E15)</f>
        <v>1653750000</v>
      </c>
      <c r="F16" s="104">
        <f>SUM(F10:F15)</f>
        <v>4728750000</v>
      </c>
      <c r="G16" s="104">
        <v>1303704000</v>
      </c>
      <c r="H16" s="11"/>
      <c r="I16" s="11"/>
      <c r="J16" s="64"/>
    </row>
    <row r="17" spans="1:10" ht="35.1" customHeight="1">
      <c r="A17" s="71"/>
      <c r="B17" s="72"/>
      <c r="C17" s="70"/>
      <c r="D17" s="70"/>
      <c r="E17" s="70"/>
      <c r="F17" s="70"/>
      <c r="G17" s="70"/>
      <c r="H17" s="11"/>
      <c r="I17" s="11"/>
      <c r="J17" s="64"/>
    </row>
    <row r="18" spans="1:10" ht="35.1" customHeight="1">
      <c r="A18" s="68">
        <v>23020100</v>
      </c>
      <c r="B18" s="69" t="s">
        <v>38</v>
      </c>
      <c r="C18" s="111"/>
      <c r="D18" s="111"/>
      <c r="E18" s="111"/>
      <c r="F18" s="111"/>
      <c r="G18" s="111"/>
      <c r="H18" s="115"/>
      <c r="I18" s="115"/>
      <c r="J18" s="64"/>
    </row>
    <row r="19" spans="1:10" ht="35.1" customHeight="1">
      <c r="A19" s="71">
        <v>23020101</v>
      </c>
      <c r="B19" s="163" t="s">
        <v>410</v>
      </c>
      <c r="C19" s="164"/>
      <c r="D19" s="116"/>
      <c r="E19" s="116"/>
      <c r="F19" s="116"/>
      <c r="G19" s="116"/>
      <c r="H19" s="117"/>
      <c r="I19" s="119"/>
      <c r="J19" s="64"/>
    </row>
    <row r="20" spans="1:10" ht="35.1" customHeight="1">
      <c r="A20" s="71">
        <v>23020105</v>
      </c>
      <c r="B20" s="112" t="s">
        <v>43</v>
      </c>
      <c r="C20" s="70">
        <v>2003061600</v>
      </c>
      <c r="D20" s="70">
        <f>PRODUCT(C20,1.05)</f>
        <v>2103214680</v>
      </c>
      <c r="E20" s="70">
        <f>PRODUCT(D20,1.05)</f>
        <v>2208375414</v>
      </c>
      <c r="F20" s="70">
        <f>SUM(C20:E20)</f>
        <v>6314651694</v>
      </c>
      <c r="G20" s="70">
        <v>1944720000</v>
      </c>
      <c r="H20" s="117"/>
      <c r="I20" s="119"/>
      <c r="J20" s="64"/>
    </row>
    <row r="21" spans="1:10" ht="35.1" customHeight="1">
      <c r="A21" s="71">
        <v>23020152</v>
      </c>
      <c r="B21" s="112" t="s">
        <v>172</v>
      </c>
      <c r="C21" s="70"/>
      <c r="D21" s="70"/>
      <c r="E21" s="70"/>
      <c r="F21" s="70">
        <f>SUM(C21:E21)</f>
        <v>0</v>
      </c>
      <c r="G21" s="70"/>
      <c r="H21" s="118"/>
      <c r="I21" s="115"/>
      <c r="J21" s="64"/>
    </row>
    <row r="22" spans="1:10" ht="35.1" customHeight="1">
      <c r="A22" s="102"/>
      <c r="B22" s="103" t="s">
        <v>37</v>
      </c>
      <c r="C22" s="113">
        <f>SUM(C19:C21)</f>
        <v>2003061600</v>
      </c>
      <c r="D22" s="113">
        <f>SUM(D20:D21)</f>
        <v>2103214680</v>
      </c>
      <c r="E22" s="113">
        <f>SUM(E20:E21)</f>
        <v>2208375414</v>
      </c>
      <c r="F22" s="113">
        <f>SUM(F20:F21)</f>
        <v>6314651694</v>
      </c>
      <c r="G22" s="113">
        <v>1944720000</v>
      </c>
      <c r="H22" s="11"/>
      <c r="I22" s="11"/>
      <c r="J22" s="64"/>
    </row>
    <row r="23" spans="1:10" ht="35.1" customHeight="1">
      <c r="A23" s="71"/>
      <c r="B23" s="69"/>
      <c r="C23" s="70"/>
      <c r="D23" s="70"/>
      <c r="E23" s="70"/>
      <c r="F23" s="70"/>
      <c r="G23" s="70"/>
      <c r="H23" s="11"/>
      <c r="I23" s="11"/>
      <c r="J23" s="64"/>
    </row>
    <row r="24" spans="1:10" ht="35.1" customHeight="1">
      <c r="A24" s="68">
        <v>23030100</v>
      </c>
      <c r="B24" s="69" t="s">
        <v>61</v>
      </c>
      <c r="C24" s="70"/>
      <c r="D24" s="70"/>
      <c r="E24" s="70"/>
      <c r="F24" s="70"/>
      <c r="G24" s="70"/>
      <c r="H24" s="11"/>
      <c r="I24" s="11"/>
      <c r="J24" s="64"/>
    </row>
    <row r="25" spans="1:10" ht="35.1" customHeight="1">
      <c r="A25" s="71">
        <v>23030101</v>
      </c>
      <c r="B25" s="72" t="s">
        <v>62</v>
      </c>
      <c r="C25" s="70"/>
      <c r="D25" s="70"/>
      <c r="E25" s="70"/>
      <c r="F25" s="70"/>
      <c r="G25" s="70"/>
      <c r="H25" s="11"/>
      <c r="I25" s="11"/>
      <c r="J25" s="64"/>
    </row>
    <row r="26" spans="1:10" ht="35.1" customHeight="1">
      <c r="A26" s="71">
        <v>23030104</v>
      </c>
      <c r="B26" s="72" t="s">
        <v>278</v>
      </c>
      <c r="C26" s="70">
        <v>500000000</v>
      </c>
      <c r="D26" s="70">
        <f>PRODUCT(C26,1.05)</f>
        <v>525000000</v>
      </c>
      <c r="E26" s="70">
        <f>PRODUCT(D26,1.05)</f>
        <v>551250000</v>
      </c>
      <c r="F26" s="70">
        <f>SUM(C26:E26)</f>
        <v>1576250000</v>
      </c>
      <c r="G26" s="70">
        <v>576345600</v>
      </c>
      <c r="H26" s="11"/>
      <c r="I26" s="11"/>
      <c r="J26" s="64"/>
    </row>
    <row r="27" spans="1:10" ht="35.1" customHeight="1">
      <c r="A27" s="71">
        <v>23020155</v>
      </c>
      <c r="B27" s="72" t="s">
        <v>186</v>
      </c>
      <c r="C27" s="70"/>
      <c r="D27" s="70"/>
      <c r="E27" s="70"/>
      <c r="F27" s="70"/>
      <c r="G27" s="70"/>
      <c r="H27" s="11"/>
      <c r="I27" s="11"/>
      <c r="J27" s="64"/>
    </row>
    <row r="28" spans="1:10" ht="35.1" customHeight="1">
      <c r="A28" s="71">
        <v>23020156</v>
      </c>
      <c r="B28" s="72" t="s">
        <v>100</v>
      </c>
      <c r="C28" s="70"/>
      <c r="D28" s="70"/>
      <c r="E28" s="70"/>
      <c r="F28" s="70"/>
      <c r="G28" s="70"/>
      <c r="H28" s="11"/>
      <c r="I28" s="11"/>
      <c r="J28" s="64"/>
    </row>
    <row r="29" spans="1:10" ht="35.1" customHeight="1">
      <c r="A29" s="102"/>
      <c r="B29" s="103" t="s">
        <v>37</v>
      </c>
      <c r="C29" s="104">
        <f>SUM(C25:C28)</f>
        <v>500000000</v>
      </c>
      <c r="D29" s="104">
        <f>SUM(D26:D28)</f>
        <v>525000000</v>
      </c>
      <c r="E29" s="104">
        <f>SUM(E26:E28)</f>
        <v>551250000</v>
      </c>
      <c r="F29" s="104">
        <f>SUM(F26:F28)</f>
        <v>1576250000</v>
      </c>
      <c r="G29" s="104">
        <v>576345600</v>
      </c>
      <c r="H29" s="11"/>
      <c r="I29" s="11"/>
      <c r="J29" s="64"/>
    </row>
    <row r="30" spans="1:10" ht="35.1" customHeight="1">
      <c r="A30" s="71"/>
      <c r="B30" s="69"/>
      <c r="C30" s="70"/>
      <c r="D30" s="70"/>
      <c r="E30" s="70"/>
      <c r="F30" s="70"/>
      <c r="G30" s="70"/>
      <c r="H30" s="11"/>
      <c r="I30" s="11"/>
      <c r="J30" s="64"/>
    </row>
    <row r="31" spans="1:10" ht="35.1" customHeight="1">
      <c r="A31" s="68">
        <v>23040100</v>
      </c>
      <c r="B31" s="69" t="s">
        <v>83</v>
      </c>
      <c r="C31" s="70"/>
      <c r="D31" s="70"/>
      <c r="E31" s="70"/>
      <c r="F31" s="70"/>
      <c r="G31" s="70"/>
      <c r="H31" s="11"/>
      <c r="I31" s="11"/>
      <c r="J31" s="64"/>
    </row>
    <row r="32" spans="1:10" ht="35.1" customHeight="1">
      <c r="A32" s="71">
        <v>23040101</v>
      </c>
      <c r="B32" s="72" t="s">
        <v>84</v>
      </c>
      <c r="C32" s="70"/>
      <c r="D32" s="70"/>
      <c r="E32" s="70"/>
      <c r="F32" s="70"/>
      <c r="G32" s="70"/>
      <c r="H32" s="11"/>
      <c r="I32" s="11"/>
      <c r="J32" s="64"/>
    </row>
    <row r="33" spans="1:10" ht="35.1" customHeight="1">
      <c r="A33" s="71">
        <v>23040108</v>
      </c>
      <c r="B33" s="72" t="s">
        <v>103</v>
      </c>
      <c r="C33" s="70"/>
      <c r="D33" s="70"/>
      <c r="E33" s="70"/>
      <c r="F33" s="70"/>
      <c r="G33" s="70"/>
      <c r="H33" s="11"/>
      <c r="I33" s="11"/>
      <c r="J33" s="64"/>
    </row>
    <row r="34" spans="1:10" ht="35.1" customHeight="1">
      <c r="A34" s="71">
        <v>23040109</v>
      </c>
      <c r="B34" s="72" t="s">
        <v>200</v>
      </c>
      <c r="C34" s="70"/>
      <c r="D34" s="70"/>
      <c r="E34" s="70"/>
      <c r="F34" s="70"/>
      <c r="G34" s="70"/>
      <c r="H34" s="11"/>
      <c r="I34" s="11"/>
      <c r="J34" s="64"/>
    </row>
    <row r="35" spans="1:10" ht="35.1" customHeight="1">
      <c r="A35" s="102"/>
      <c r="B35" s="103" t="s">
        <v>37</v>
      </c>
      <c r="C35" s="104"/>
      <c r="D35" s="104"/>
      <c r="E35" s="104"/>
      <c r="F35" s="104"/>
      <c r="G35" s="104"/>
      <c r="H35" s="11"/>
      <c r="I35" s="11"/>
      <c r="J35" s="64"/>
    </row>
    <row r="36" spans="1:10" ht="35.1" customHeight="1">
      <c r="A36" s="71"/>
      <c r="B36" s="69"/>
      <c r="C36" s="70"/>
      <c r="D36" s="70"/>
      <c r="E36" s="70"/>
      <c r="F36" s="70"/>
      <c r="G36" s="70"/>
      <c r="H36" s="11"/>
      <c r="I36" s="11"/>
      <c r="J36" s="64"/>
    </row>
    <row r="37" spans="1:10" ht="35.1" customHeight="1">
      <c r="A37" s="68">
        <v>23050100</v>
      </c>
      <c r="B37" s="69" t="s">
        <v>89</v>
      </c>
      <c r="C37" s="70"/>
      <c r="D37" s="70"/>
      <c r="E37" s="70"/>
      <c r="F37" s="70"/>
      <c r="G37" s="70"/>
      <c r="H37" s="11"/>
      <c r="I37" s="11"/>
      <c r="J37" s="64"/>
    </row>
    <row r="38" spans="1:10" ht="35.1" customHeight="1">
      <c r="A38" s="71">
        <v>23050101</v>
      </c>
      <c r="B38" s="72" t="s">
        <v>90</v>
      </c>
      <c r="C38" s="70"/>
      <c r="D38" s="70"/>
      <c r="E38" s="70"/>
      <c r="F38" s="70"/>
      <c r="G38" s="70"/>
      <c r="H38" s="11"/>
      <c r="I38" s="11"/>
      <c r="J38" s="64"/>
    </row>
    <row r="39" spans="1:10" ht="35.1" customHeight="1">
      <c r="A39" s="71">
        <v>23050102</v>
      </c>
      <c r="B39" s="72" t="s">
        <v>91</v>
      </c>
      <c r="C39" s="70"/>
      <c r="D39" s="70"/>
      <c r="E39" s="70"/>
      <c r="F39" s="70"/>
      <c r="G39" s="70"/>
      <c r="H39" s="11"/>
      <c r="I39" s="11"/>
      <c r="J39" s="64"/>
    </row>
    <row r="40" spans="1:10" ht="35.1" customHeight="1">
      <c r="A40" s="71">
        <v>23050103</v>
      </c>
      <c r="B40" s="72" t="s">
        <v>92</v>
      </c>
      <c r="C40" s="70">
        <v>63036000</v>
      </c>
      <c r="D40" s="70">
        <f>PRODUCT(C40,1.05)</f>
        <v>66187800</v>
      </c>
      <c r="E40" s="70">
        <f>PRODUCT(D40,1.05)</f>
        <v>69497190</v>
      </c>
      <c r="F40" s="70">
        <f>SUM(C40:E40)</f>
        <v>198720990</v>
      </c>
      <c r="G40" s="70">
        <v>61200000</v>
      </c>
      <c r="H40" s="11"/>
      <c r="I40" s="11"/>
      <c r="J40" s="64"/>
    </row>
    <row r="41" spans="1:10" ht="35.1" customHeight="1">
      <c r="A41" s="71">
        <v>23050104</v>
      </c>
      <c r="B41" s="72" t="s">
        <v>93</v>
      </c>
      <c r="C41" s="70"/>
      <c r="D41" s="70"/>
      <c r="E41" s="70"/>
      <c r="F41" s="70"/>
      <c r="G41" s="70"/>
      <c r="H41" s="11"/>
      <c r="I41" s="11"/>
      <c r="J41" s="64"/>
    </row>
    <row r="42" spans="1:10" ht="35.1" customHeight="1">
      <c r="A42" s="71">
        <v>23050139</v>
      </c>
      <c r="B42" s="72" t="s">
        <v>131</v>
      </c>
      <c r="C42" s="70"/>
      <c r="D42" s="70"/>
      <c r="E42" s="70"/>
      <c r="F42" s="70"/>
      <c r="G42" s="70"/>
      <c r="H42" s="11"/>
      <c r="I42" s="11"/>
      <c r="J42" s="64"/>
    </row>
    <row r="43" spans="1:10" ht="35.1" customHeight="1">
      <c r="A43" s="71">
        <v>23050140</v>
      </c>
      <c r="B43" s="72" t="s">
        <v>133</v>
      </c>
      <c r="C43" s="97"/>
      <c r="D43" s="70"/>
      <c r="E43" s="70"/>
      <c r="F43" s="70"/>
      <c r="G43" s="70"/>
      <c r="H43" s="11"/>
      <c r="I43" s="11"/>
      <c r="J43" s="64"/>
    </row>
    <row r="44" spans="1:10" ht="35.1" customHeight="1">
      <c r="A44" s="71">
        <v>23050141</v>
      </c>
      <c r="B44" s="72" t="s">
        <v>194</v>
      </c>
      <c r="C44" s="70">
        <v>700000000</v>
      </c>
      <c r="D44" s="70">
        <f>PRODUCT(C44,1.05)</f>
        <v>735000000</v>
      </c>
      <c r="E44" s="70">
        <f>PRODUCT(D44,1.05)</f>
        <v>771750000</v>
      </c>
      <c r="F44" s="70">
        <f>SUM(C44:E44)</f>
        <v>2206750000</v>
      </c>
      <c r="G44" s="70">
        <v>555840000</v>
      </c>
      <c r="H44" s="11"/>
      <c r="I44" s="11"/>
      <c r="J44" s="64"/>
    </row>
    <row r="45" spans="1:10" ht="35.1" customHeight="1">
      <c r="A45" s="71">
        <v>23050142</v>
      </c>
      <c r="B45" s="72" t="s">
        <v>140</v>
      </c>
      <c r="C45" s="70"/>
      <c r="D45" s="70"/>
      <c r="E45" s="70"/>
      <c r="F45" s="70"/>
      <c r="G45" s="70"/>
      <c r="H45" s="11"/>
      <c r="I45" s="11"/>
      <c r="J45" s="64"/>
    </row>
    <row r="46" spans="1:10" ht="35.1" customHeight="1">
      <c r="A46" s="71">
        <v>23050143</v>
      </c>
      <c r="B46" s="72" t="s">
        <v>142</v>
      </c>
      <c r="C46" s="70"/>
      <c r="D46" s="70"/>
      <c r="E46" s="70"/>
      <c r="F46" s="70"/>
      <c r="G46" s="70"/>
      <c r="H46" s="11"/>
      <c r="I46" s="11"/>
      <c r="J46" s="64"/>
    </row>
    <row r="47" spans="1:10" ht="34.5" customHeight="1">
      <c r="A47" s="71">
        <v>23050148</v>
      </c>
      <c r="B47" s="72" t="s">
        <v>157</v>
      </c>
      <c r="C47" s="70"/>
      <c r="D47" s="70"/>
      <c r="E47" s="70"/>
      <c r="F47" s="70"/>
      <c r="G47" s="70"/>
      <c r="H47" s="11"/>
      <c r="I47" s="11"/>
      <c r="J47" s="64"/>
    </row>
    <row r="48" spans="1:10" ht="39.75" customHeight="1">
      <c r="A48" s="71">
        <v>23050149</v>
      </c>
      <c r="B48" s="75" t="s">
        <v>198</v>
      </c>
      <c r="C48" s="70"/>
      <c r="D48" s="70"/>
      <c r="E48" s="70"/>
      <c r="F48" s="70"/>
      <c r="G48" s="70"/>
      <c r="H48" s="11"/>
      <c r="I48" s="11"/>
      <c r="J48" s="64"/>
    </row>
    <row r="49" spans="1:10" ht="35.1" customHeight="1">
      <c r="A49" s="102"/>
      <c r="B49" s="103" t="s">
        <v>37</v>
      </c>
      <c r="C49" s="104">
        <f>SUM(C38:C48)</f>
        <v>763036000</v>
      </c>
      <c r="D49" s="104">
        <f>SUM(D40:D48)</f>
        <v>801187800</v>
      </c>
      <c r="E49" s="104">
        <f>SUM(E40:E48)</f>
        <v>841247190</v>
      </c>
      <c r="F49" s="104">
        <f>SUM(F40:F48)</f>
        <v>2405470990</v>
      </c>
      <c r="G49" s="104">
        <v>617040000</v>
      </c>
      <c r="H49" s="11"/>
      <c r="I49" s="11"/>
      <c r="J49" s="64"/>
    </row>
    <row r="50" spans="1:10" ht="35.1" customHeight="1">
      <c r="A50" s="71"/>
      <c r="B50" s="69"/>
      <c r="C50" s="73"/>
      <c r="D50" s="73"/>
      <c r="E50" s="73"/>
      <c r="F50" s="73"/>
      <c r="G50" s="73"/>
      <c r="H50" s="11"/>
      <c r="I50" s="11"/>
      <c r="J50" s="64"/>
    </row>
    <row r="51" spans="1:10" ht="35.1" customHeight="1">
      <c r="A51" s="71"/>
      <c r="B51" s="69"/>
      <c r="C51" s="70"/>
      <c r="D51" s="70"/>
      <c r="E51" s="70"/>
      <c r="F51" s="70"/>
      <c r="G51" s="70"/>
      <c r="H51" s="11"/>
      <c r="I51" s="11"/>
      <c r="J51" s="64"/>
    </row>
    <row r="52" spans="1:10" ht="35.1" customHeight="1">
      <c r="A52" s="102"/>
      <c r="B52" s="103" t="s">
        <v>95</v>
      </c>
      <c r="C52" s="104">
        <f>SUM(C16,C22,C29,C35,C49)</f>
        <v>4766097600</v>
      </c>
      <c r="D52" s="104">
        <f t="shared" ref="D52:F52" si="1">SUM(D16,D22,D29,D35,D49)</f>
        <v>5004402480</v>
      </c>
      <c r="E52" s="104">
        <f t="shared" si="1"/>
        <v>5254622604</v>
      </c>
      <c r="F52" s="104">
        <f t="shared" si="1"/>
        <v>15025122684</v>
      </c>
      <c r="G52" s="104">
        <v>4441809600</v>
      </c>
      <c r="H52" s="11"/>
      <c r="I52" s="11"/>
      <c r="J52" s="64"/>
    </row>
    <row r="53" spans="1:10" ht="35.1" customHeight="1" thickBot="1">
      <c r="A53" s="76"/>
      <c r="B53" s="77"/>
      <c r="C53" s="78"/>
      <c r="D53" s="78"/>
      <c r="E53" s="78"/>
      <c r="F53" s="78"/>
      <c r="G53" s="78"/>
      <c r="H53" s="11"/>
      <c r="I53" s="11"/>
      <c r="J53" s="64"/>
    </row>
    <row r="54" spans="1:10" ht="35.1" customHeight="1">
      <c r="A54" s="98"/>
      <c r="B54" s="20"/>
      <c r="C54" s="67"/>
      <c r="D54" s="67"/>
      <c r="E54" s="67"/>
      <c r="F54" s="67"/>
      <c r="G54" s="67"/>
      <c r="H54" s="11"/>
      <c r="I54" s="11"/>
    </row>
    <row r="55" spans="1:10">
      <c r="A55" s="79"/>
      <c r="B55" s="11"/>
      <c r="C55" s="11"/>
      <c r="D55" s="11"/>
      <c r="E55" s="11"/>
      <c r="F55" s="11"/>
      <c r="G55" s="11"/>
      <c r="H55" s="11"/>
      <c r="I55" s="11"/>
    </row>
    <row r="56" spans="1:10">
      <c r="A56" s="79"/>
      <c r="B56" s="11"/>
      <c r="C56" s="11"/>
      <c r="D56" s="11"/>
      <c r="E56" s="11"/>
      <c r="F56" s="11"/>
      <c r="G56" s="11"/>
      <c r="H56" s="11"/>
      <c r="I56" s="11"/>
    </row>
    <row r="57" spans="1:10">
      <c r="A57" s="79"/>
      <c r="B57" s="11"/>
      <c r="C57" s="11"/>
      <c r="D57" s="11"/>
      <c r="E57" s="11"/>
      <c r="F57" s="11"/>
      <c r="G57" s="11"/>
      <c r="H57" s="11"/>
      <c r="I57" s="1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36" orientation="landscape" useFirstPageNumber="1" verticalDpi="300" r:id="rId1"/>
  <headerFooter>
    <oddFooter>&amp;C&amp;"Arial Black,Regular"&amp;18&amp;P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J95"/>
  <sheetViews>
    <sheetView view="pageBreakPreview" topLeftCell="A34" zoomScale="60" workbookViewId="0">
      <selection activeCell="C22" sqref="C22"/>
    </sheetView>
  </sheetViews>
  <sheetFormatPr defaultColWidth="9.140625" defaultRowHeight="18.75"/>
  <cols>
    <col min="1" max="1" width="14.28515625" style="6" customWidth="1"/>
    <col min="2" max="2" width="80.5703125" style="1" customWidth="1"/>
    <col min="3" max="3" width="21.5703125" style="19" customWidth="1"/>
    <col min="4" max="4" width="20.42578125" style="1" customWidth="1"/>
    <col min="5" max="5" width="19.5703125" style="1" customWidth="1"/>
    <col min="6" max="6" width="21.85546875" style="1" customWidth="1"/>
    <col min="7" max="7" width="22.28515625" style="1" customWidth="1"/>
    <col min="8" max="9" width="9.140625" style="1"/>
    <col min="10" max="10" width="17.710937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297</v>
      </c>
      <c r="B3" s="174"/>
      <c r="C3" s="174"/>
      <c r="D3" s="174"/>
      <c r="E3" s="174"/>
      <c r="F3" s="174"/>
      <c r="G3" s="174"/>
    </row>
    <row r="4" spans="1:10" ht="22.5" customHeight="1">
      <c r="A4" s="175" t="s">
        <v>99</v>
      </c>
      <c r="B4" s="175"/>
      <c r="C4" s="175"/>
      <c r="D4" s="175"/>
      <c r="E4" s="175"/>
      <c r="F4" s="175"/>
      <c r="G4" s="175"/>
    </row>
    <row r="5" spans="1:10" ht="102.75" customHeight="1">
      <c r="A5" s="68" t="s">
        <v>3</v>
      </c>
      <c r="B5" s="69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  <c r="H5" s="11"/>
      <c r="I5" s="11"/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11"/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11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11"/>
      <c r="I8" s="11"/>
    </row>
    <row r="9" spans="1:10" ht="35.1" customHeight="1">
      <c r="A9" s="55">
        <v>23010105</v>
      </c>
      <c r="B9" s="56" t="s">
        <v>11</v>
      </c>
      <c r="C9" s="70"/>
      <c r="D9" s="70"/>
      <c r="E9" s="70"/>
      <c r="F9" s="70"/>
      <c r="G9" s="54"/>
      <c r="H9" s="11"/>
      <c r="I9" s="11"/>
    </row>
    <row r="10" spans="1:10" s="11" customFormat="1" ht="35.1" customHeight="1">
      <c r="A10" s="71">
        <v>23010120</v>
      </c>
      <c r="B10" s="72" t="s">
        <v>26</v>
      </c>
      <c r="C10" s="70"/>
      <c r="D10" s="70"/>
      <c r="E10" s="70"/>
      <c r="F10" s="70"/>
      <c r="G10" s="70"/>
      <c r="J10" s="64"/>
    </row>
    <row r="11" spans="1:10" s="11" customFormat="1" ht="35.1" customHeight="1">
      <c r="A11" s="5">
        <v>23010129</v>
      </c>
      <c r="B11" s="4" t="s">
        <v>35</v>
      </c>
      <c r="C11" s="15"/>
      <c r="D11" s="70"/>
      <c r="E11" s="70"/>
      <c r="F11" s="70"/>
      <c r="G11" s="7"/>
      <c r="J11" s="64"/>
    </row>
    <row r="12" spans="1:10" s="11" customFormat="1" ht="35.1" customHeight="1">
      <c r="A12" s="16">
        <v>23010133</v>
      </c>
      <c r="B12" s="17" t="s">
        <v>36</v>
      </c>
      <c r="C12" s="15"/>
      <c r="D12" s="70"/>
      <c r="E12" s="70"/>
      <c r="F12" s="70"/>
      <c r="G12" s="15"/>
      <c r="J12" s="64"/>
    </row>
    <row r="13" spans="1:10" s="11" customFormat="1" ht="35.1" customHeight="1">
      <c r="A13" s="71">
        <v>23010152</v>
      </c>
      <c r="B13" s="72" t="s">
        <v>128</v>
      </c>
      <c r="C13" s="70"/>
      <c r="D13" s="70"/>
      <c r="E13" s="70"/>
      <c r="F13" s="70"/>
      <c r="G13" s="70"/>
      <c r="J13" s="64"/>
    </row>
    <row r="14" spans="1:10" ht="35.1" customHeight="1">
      <c r="A14" s="71">
        <v>23010153</v>
      </c>
      <c r="B14" s="72" t="s">
        <v>134</v>
      </c>
      <c r="C14" s="70"/>
      <c r="D14" s="70"/>
      <c r="E14" s="70"/>
      <c r="F14" s="70"/>
      <c r="G14" s="70"/>
      <c r="H14" s="11"/>
      <c r="I14" s="11"/>
      <c r="J14" s="64"/>
    </row>
    <row r="15" spans="1:10" ht="35.1" customHeight="1">
      <c r="A15" s="71">
        <v>23010155</v>
      </c>
      <c r="B15" s="72" t="s">
        <v>145</v>
      </c>
      <c r="C15" s="70"/>
      <c r="D15" s="70"/>
      <c r="E15" s="70"/>
      <c r="F15" s="70"/>
      <c r="G15" s="70"/>
      <c r="H15" s="11"/>
      <c r="I15" s="11"/>
      <c r="J15" s="64"/>
    </row>
    <row r="16" spans="1:10" ht="35.1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H16" s="115"/>
      <c r="I16" s="115"/>
      <c r="J16" s="64"/>
    </row>
    <row r="17" spans="1:10" ht="35.1" customHeight="1">
      <c r="A17" s="102"/>
      <c r="B17" s="103" t="s">
        <v>37</v>
      </c>
      <c r="C17" s="104"/>
      <c r="D17" s="104">
        <f>SUM(D7:D16)</f>
        <v>0</v>
      </c>
      <c r="E17" s="104">
        <f>SUM(E7:E16)</f>
        <v>0</v>
      </c>
      <c r="F17" s="104">
        <f>SUM(F7:F16)</f>
        <v>0</v>
      </c>
      <c r="G17" s="104"/>
      <c r="H17" s="117"/>
      <c r="I17" s="119"/>
      <c r="J17" s="114"/>
    </row>
    <row r="18" spans="1:10" ht="35.1" customHeight="1">
      <c r="A18" s="71"/>
      <c r="B18" s="72"/>
      <c r="C18" s="70"/>
      <c r="D18" s="70"/>
      <c r="E18" s="70"/>
      <c r="F18" s="70"/>
      <c r="G18" s="70"/>
      <c r="H18" s="117"/>
      <c r="I18" s="119"/>
      <c r="J18" s="114"/>
    </row>
    <row r="19" spans="1:10" ht="35.1" customHeight="1">
      <c r="A19" s="68">
        <v>23020100</v>
      </c>
      <c r="B19" s="69" t="s">
        <v>38</v>
      </c>
      <c r="C19" s="111"/>
      <c r="D19" s="111"/>
      <c r="E19" s="111"/>
      <c r="F19" s="111"/>
      <c r="G19" s="111"/>
      <c r="H19" s="118"/>
      <c r="I19" s="115"/>
      <c r="J19" s="114"/>
    </row>
    <row r="20" spans="1:10" ht="35.1" customHeight="1">
      <c r="A20" s="71">
        <v>23020101</v>
      </c>
      <c r="B20" s="112" t="s">
        <v>102</v>
      </c>
      <c r="C20" s="130"/>
      <c r="D20" s="116"/>
      <c r="E20" s="116"/>
      <c r="F20" s="116"/>
      <c r="G20" s="116"/>
      <c r="H20" s="11"/>
      <c r="I20" s="11"/>
      <c r="J20" s="64"/>
    </row>
    <row r="21" spans="1:10" ht="35.1" customHeight="1">
      <c r="A21" s="71">
        <v>23020105</v>
      </c>
      <c r="B21" s="112" t="s">
        <v>43</v>
      </c>
      <c r="C21" s="70">
        <v>2570800000</v>
      </c>
      <c r="D21" s="70">
        <f>PRODUCT(C21,1.05)</f>
        <v>2699340000</v>
      </c>
      <c r="E21" s="70">
        <f>PRODUCT(D21,1.05)</f>
        <v>2834307000</v>
      </c>
      <c r="F21" s="70">
        <f>SUM(C21:E21)</f>
        <v>8104447000</v>
      </c>
      <c r="G21" s="70">
        <v>360000000</v>
      </c>
      <c r="H21" s="11"/>
      <c r="I21" s="11"/>
      <c r="J21" s="64">
        <f>PRODUCT(G21,1.03)</f>
        <v>370800000</v>
      </c>
    </row>
    <row r="22" spans="1:10" ht="35.1" customHeight="1">
      <c r="A22" s="16">
        <v>23020118</v>
      </c>
      <c r="B22" s="17" t="s">
        <v>54</v>
      </c>
      <c r="C22" s="152"/>
      <c r="D22" s="70"/>
      <c r="E22" s="70"/>
      <c r="F22" s="70"/>
      <c r="G22" s="15"/>
      <c r="H22" s="11"/>
      <c r="I22" s="11"/>
      <c r="J22" s="64"/>
    </row>
    <row r="23" spans="1:10" ht="35.1" customHeight="1">
      <c r="A23" s="16">
        <v>23020125</v>
      </c>
      <c r="B23" s="17" t="s">
        <v>58</v>
      </c>
      <c r="C23" s="152"/>
      <c r="D23" s="70"/>
      <c r="E23" s="70"/>
      <c r="F23" s="70"/>
      <c r="G23" s="15"/>
      <c r="H23" s="11"/>
      <c r="I23" s="11"/>
      <c r="J23" s="64"/>
    </row>
    <row r="24" spans="1:10" s="11" customFormat="1" ht="35.1" customHeight="1">
      <c r="A24" s="71">
        <v>23020128</v>
      </c>
      <c r="B24" s="72" t="s">
        <v>147</v>
      </c>
      <c r="C24" s="70"/>
      <c r="D24" s="70"/>
      <c r="E24" s="70"/>
      <c r="F24" s="70"/>
      <c r="G24" s="70"/>
      <c r="J24" s="65"/>
    </row>
    <row r="25" spans="1:10" ht="35.1" customHeight="1">
      <c r="A25" s="71">
        <v>23020152</v>
      </c>
      <c r="B25" s="112" t="s">
        <v>172</v>
      </c>
      <c r="C25" s="70"/>
      <c r="D25" s="70"/>
      <c r="E25" s="70"/>
      <c r="F25" s="70"/>
      <c r="G25" s="70"/>
      <c r="H25" s="11"/>
      <c r="I25" s="11"/>
      <c r="J25" s="64"/>
    </row>
    <row r="26" spans="1:10" ht="35.1" customHeight="1">
      <c r="A26" s="102"/>
      <c r="B26" s="103" t="s">
        <v>37</v>
      </c>
      <c r="C26" s="113">
        <f>SUM(C20:C25)</f>
        <v>2570800000</v>
      </c>
      <c r="D26" s="104">
        <f t="shared" ref="D26:E26" si="0">PRODUCT(C26,1.05)</f>
        <v>2699340000</v>
      </c>
      <c r="E26" s="104">
        <f t="shared" si="0"/>
        <v>2834307000</v>
      </c>
      <c r="F26" s="113">
        <f>SUM(F21:F25)</f>
        <v>8104447000</v>
      </c>
      <c r="G26" s="113">
        <v>360000000</v>
      </c>
      <c r="H26" s="11"/>
      <c r="I26" s="11"/>
      <c r="J26" s="64"/>
    </row>
    <row r="27" spans="1:10" ht="35.1" customHeight="1">
      <c r="A27" s="71"/>
      <c r="B27" s="69"/>
      <c r="C27" s="70"/>
      <c r="D27" s="70"/>
      <c r="E27" s="70"/>
      <c r="F27" s="70"/>
      <c r="G27" s="70"/>
      <c r="H27" s="11"/>
      <c r="I27" s="11"/>
      <c r="J27" s="64"/>
    </row>
    <row r="28" spans="1:10" ht="35.1" customHeight="1">
      <c r="A28" s="68">
        <v>23030100</v>
      </c>
      <c r="B28" s="69" t="s">
        <v>61</v>
      </c>
      <c r="C28" s="70"/>
      <c r="D28" s="70"/>
      <c r="E28" s="70"/>
      <c r="F28" s="70"/>
      <c r="G28" s="70"/>
      <c r="H28" s="11"/>
      <c r="I28" s="11"/>
      <c r="J28" s="64"/>
    </row>
    <row r="29" spans="1:10" ht="35.1" customHeight="1">
      <c r="A29" s="71">
        <v>23030101</v>
      </c>
      <c r="B29" s="72" t="s">
        <v>62</v>
      </c>
      <c r="C29" s="70"/>
      <c r="D29" s="70"/>
      <c r="E29" s="70"/>
      <c r="F29" s="70"/>
      <c r="G29" s="70"/>
      <c r="H29" s="11"/>
      <c r="I29" s="11"/>
      <c r="J29" s="64"/>
    </row>
    <row r="30" spans="1:10" ht="35.1" customHeight="1">
      <c r="A30" s="71">
        <v>23030104</v>
      </c>
      <c r="B30" s="72" t="s">
        <v>65</v>
      </c>
      <c r="C30" s="70"/>
      <c r="D30" s="70"/>
      <c r="E30" s="70"/>
      <c r="F30" s="70"/>
      <c r="G30" s="70"/>
      <c r="H30" s="11"/>
      <c r="I30" s="11"/>
      <c r="J30" s="64"/>
    </row>
    <row r="31" spans="1:10" ht="35.1" customHeight="1">
      <c r="A31" s="16">
        <v>23030121</v>
      </c>
      <c r="B31" s="17" t="s">
        <v>77</v>
      </c>
      <c r="C31" s="15"/>
      <c r="D31" s="70"/>
      <c r="E31" s="70"/>
      <c r="F31" s="70"/>
      <c r="G31" s="15"/>
      <c r="H31" s="11"/>
      <c r="I31" s="11"/>
      <c r="J31" s="64"/>
    </row>
    <row r="32" spans="1:10" ht="35.1" customHeight="1">
      <c r="A32" s="71">
        <v>23020155</v>
      </c>
      <c r="B32" s="72" t="s">
        <v>186</v>
      </c>
      <c r="C32" s="70"/>
      <c r="D32" s="70"/>
      <c r="E32" s="70"/>
      <c r="F32" s="70"/>
      <c r="G32" s="70"/>
      <c r="H32" s="11"/>
      <c r="I32" s="11"/>
      <c r="J32" s="64"/>
    </row>
    <row r="33" spans="1:10" ht="35.1" customHeight="1">
      <c r="A33" s="71">
        <v>23020156</v>
      </c>
      <c r="B33" s="72" t="s">
        <v>100</v>
      </c>
      <c r="C33" s="70"/>
      <c r="D33" s="70"/>
      <c r="E33" s="70"/>
      <c r="F33" s="70"/>
      <c r="G33" s="70"/>
      <c r="H33" s="11"/>
      <c r="I33" s="11"/>
      <c r="J33" s="64"/>
    </row>
    <row r="34" spans="1:10" ht="35.1" customHeight="1">
      <c r="A34" s="102"/>
      <c r="B34" s="103" t="s">
        <v>37</v>
      </c>
      <c r="C34" s="104"/>
      <c r="D34" s="104"/>
      <c r="E34" s="104"/>
      <c r="F34" s="104"/>
      <c r="G34" s="104"/>
      <c r="H34" s="11"/>
      <c r="I34" s="11"/>
      <c r="J34" s="64"/>
    </row>
    <row r="35" spans="1:10" ht="35.1" customHeight="1">
      <c r="A35" s="71"/>
      <c r="B35" s="69"/>
      <c r="C35" s="70"/>
      <c r="D35" s="70"/>
      <c r="E35" s="70"/>
      <c r="F35" s="70"/>
      <c r="G35" s="70"/>
      <c r="H35" s="11"/>
      <c r="I35" s="11"/>
      <c r="J35" s="64"/>
    </row>
    <row r="36" spans="1:10" ht="35.1" customHeight="1">
      <c r="A36" s="68">
        <v>23040100</v>
      </c>
      <c r="B36" s="69" t="s">
        <v>83</v>
      </c>
      <c r="C36" s="70"/>
      <c r="D36" s="70"/>
      <c r="E36" s="70"/>
      <c r="F36" s="70"/>
      <c r="G36" s="70"/>
      <c r="H36" s="11"/>
      <c r="I36" s="11"/>
      <c r="J36" s="64"/>
    </row>
    <row r="37" spans="1:10" ht="35.1" customHeight="1">
      <c r="A37" s="71">
        <v>23040101</v>
      </c>
      <c r="B37" s="72" t="s">
        <v>84</v>
      </c>
      <c r="C37" s="70"/>
      <c r="D37" s="70"/>
      <c r="E37" s="70"/>
      <c r="F37" s="70"/>
      <c r="G37" s="70"/>
      <c r="H37" s="11"/>
      <c r="I37" s="11"/>
      <c r="J37" s="64"/>
    </row>
    <row r="38" spans="1:10" ht="35.1" customHeight="1">
      <c r="A38" s="71">
        <v>23040108</v>
      </c>
      <c r="B38" s="72" t="s">
        <v>103</v>
      </c>
      <c r="C38" s="70"/>
      <c r="D38" s="70"/>
      <c r="E38" s="70"/>
      <c r="F38" s="70"/>
      <c r="G38" s="70"/>
      <c r="H38" s="11"/>
      <c r="I38" s="11"/>
      <c r="J38" s="64"/>
    </row>
    <row r="39" spans="1:10" ht="35.1" customHeight="1">
      <c r="A39" s="71">
        <v>23040109</v>
      </c>
      <c r="B39" s="72" t="s">
        <v>200</v>
      </c>
      <c r="C39" s="70"/>
      <c r="D39" s="70"/>
      <c r="E39" s="70"/>
      <c r="F39" s="70"/>
      <c r="G39" s="70"/>
      <c r="H39" s="11"/>
      <c r="I39" s="11"/>
      <c r="J39" s="64"/>
    </row>
    <row r="40" spans="1:10" ht="35.1" customHeight="1">
      <c r="A40" s="102"/>
      <c r="B40" s="103" t="s">
        <v>37</v>
      </c>
      <c r="C40" s="104"/>
      <c r="D40" s="104"/>
      <c r="E40" s="104"/>
      <c r="F40" s="104"/>
      <c r="G40" s="104"/>
      <c r="H40" s="11"/>
      <c r="I40" s="11"/>
      <c r="J40" s="64"/>
    </row>
    <row r="41" spans="1:10" ht="35.1" customHeight="1">
      <c r="A41" s="71"/>
      <c r="B41" s="69"/>
      <c r="C41" s="70"/>
      <c r="D41" s="70"/>
      <c r="E41" s="70"/>
      <c r="F41" s="70"/>
      <c r="G41" s="70"/>
      <c r="H41" s="11"/>
      <c r="I41" s="11"/>
      <c r="J41" s="64"/>
    </row>
    <row r="42" spans="1:10" ht="35.1" customHeight="1">
      <c r="A42" s="68">
        <v>23050100</v>
      </c>
      <c r="B42" s="69" t="s">
        <v>89</v>
      </c>
      <c r="C42" s="70"/>
      <c r="D42" s="70"/>
      <c r="E42" s="70"/>
      <c r="F42" s="70"/>
      <c r="G42" s="70"/>
      <c r="H42" s="11"/>
      <c r="I42" s="11"/>
      <c r="J42" s="64"/>
    </row>
    <row r="43" spans="1:10" ht="35.1" customHeight="1">
      <c r="A43" s="71">
        <v>23050101</v>
      </c>
      <c r="B43" s="72" t="s">
        <v>90</v>
      </c>
      <c r="C43" s="70"/>
      <c r="D43" s="70"/>
      <c r="E43" s="70"/>
      <c r="F43" s="70"/>
      <c r="G43" s="70"/>
      <c r="H43" s="11"/>
      <c r="I43" s="11"/>
      <c r="J43" s="64"/>
    </row>
    <row r="44" spans="1:10" ht="35.1" customHeight="1">
      <c r="A44" s="71">
        <v>23050102</v>
      </c>
      <c r="B44" s="72" t="s">
        <v>91</v>
      </c>
      <c r="C44" s="70"/>
      <c r="D44" s="70"/>
      <c r="E44" s="70"/>
      <c r="F44" s="70"/>
      <c r="G44" s="70"/>
      <c r="H44" s="11"/>
      <c r="I44" s="11"/>
      <c r="J44" s="64"/>
    </row>
    <row r="45" spans="1:10" ht="35.1" customHeight="1">
      <c r="A45" s="71">
        <v>23050142</v>
      </c>
      <c r="B45" s="72" t="s">
        <v>140</v>
      </c>
      <c r="C45" s="97"/>
      <c r="D45" s="70"/>
      <c r="E45" s="70"/>
      <c r="F45" s="70"/>
      <c r="G45" s="97"/>
      <c r="H45" s="11"/>
      <c r="I45" s="11"/>
      <c r="J45" s="64"/>
    </row>
    <row r="46" spans="1:10" ht="35.1" customHeight="1">
      <c r="A46" s="71">
        <v>23050143</v>
      </c>
      <c r="B46" s="72" t="s">
        <v>142</v>
      </c>
      <c r="C46" s="97"/>
      <c r="D46" s="70"/>
      <c r="E46" s="70"/>
      <c r="F46" s="70"/>
      <c r="G46" s="97"/>
      <c r="H46" s="11"/>
      <c r="I46" s="11"/>
      <c r="J46" s="64"/>
    </row>
    <row r="47" spans="1:10" ht="35.1" customHeight="1">
      <c r="A47" s="71">
        <v>23050148</v>
      </c>
      <c r="B47" s="72" t="s">
        <v>157</v>
      </c>
      <c r="C47" s="70"/>
      <c r="D47" s="70"/>
      <c r="E47" s="70"/>
      <c r="F47" s="70"/>
      <c r="G47" s="70"/>
      <c r="H47" s="11"/>
      <c r="I47" s="11"/>
    </row>
    <row r="48" spans="1:10" ht="36.75">
      <c r="A48" s="71">
        <v>23050149</v>
      </c>
      <c r="B48" s="75" t="s">
        <v>198</v>
      </c>
      <c r="C48" s="70"/>
      <c r="D48" s="70"/>
      <c r="E48" s="70"/>
      <c r="F48" s="70"/>
      <c r="G48" s="70"/>
      <c r="H48" s="11"/>
      <c r="I48" s="11"/>
    </row>
    <row r="49" spans="1:9">
      <c r="A49" s="102"/>
      <c r="B49" s="103" t="s">
        <v>37</v>
      </c>
      <c r="C49" s="104"/>
      <c r="D49" s="104"/>
      <c r="E49" s="104"/>
      <c r="F49" s="104"/>
      <c r="G49" s="104"/>
      <c r="H49" s="11"/>
      <c r="I49" s="11"/>
    </row>
    <row r="50" spans="1:9">
      <c r="A50" s="71"/>
      <c r="B50" s="69"/>
      <c r="C50" s="73"/>
      <c r="D50" s="73"/>
      <c r="E50" s="73"/>
      <c r="F50" s="73"/>
      <c r="G50" s="73"/>
      <c r="H50" s="11"/>
      <c r="I50" s="11"/>
    </row>
    <row r="51" spans="1:9">
      <c r="A51" s="71"/>
      <c r="B51" s="69"/>
      <c r="C51" s="70"/>
      <c r="D51" s="70"/>
      <c r="E51" s="70"/>
      <c r="F51" s="70"/>
      <c r="G51" s="70"/>
    </row>
    <row r="52" spans="1:9">
      <c r="A52" s="102"/>
      <c r="B52" s="103" t="s">
        <v>95</v>
      </c>
      <c r="C52" s="104">
        <f>SUM(C49,C40,C34,C26,C17)</f>
        <v>2570800000</v>
      </c>
      <c r="D52" s="104">
        <f>SUM(D49,D40,D34,D26,D17)</f>
        <v>2699340000</v>
      </c>
      <c r="E52" s="104">
        <f>SUM(E49,E40,E34,E26,E17)</f>
        <v>2834307000</v>
      </c>
      <c r="F52" s="104">
        <f>SUM(F49,F40,F34,F26,F17)</f>
        <v>8104447000</v>
      </c>
      <c r="G52" s="104">
        <v>360000000</v>
      </c>
    </row>
    <row r="53" spans="1:9">
      <c r="A53" s="98"/>
      <c r="B53" s="20"/>
      <c r="C53" s="67"/>
      <c r="D53" s="67"/>
      <c r="E53" s="67"/>
      <c r="F53" s="67"/>
      <c r="G53" s="67"/>
    </row>
    <row r="54" spans="1:9">
      <c r="A54" s="79"/>
      <c r="B54" s="11"/>
      <c r="C54" s="20"/>
      <c r="D54" s="11"/>
      <c r="E54" s="11"/>
      <c r="F54" s="11"/>
      <c r="G54" s="11"/>
    </row>
    <row r="55" spans="1:9">
      <c r="A55" s="79"/>
      <c r="B55" s="11"/>
      <c r="C55" s="20"/>
      <c r="D55" s="11"/>
      <c r="E55" s="11"/>
      <c r="F55" s="11"/>
      <c r="G55" s="11"/>
    </row>
    <row r="56" spans="1:9">
      <c r="A56" s="79"/>
      <c r="B56" s="11"/>
      <c r="C56" s="20"/>
      <c r="D56" s="11"/>
      <c r="E56" s="11"/>
      <c r="F56" s="11"/>
      <c r="G56" s="1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38" orientation="landscape" useFirstPageNumber="1" verticalDpi="300" r:id="rId1"/>
  <headerFooter>
    <oddFooter>&amp;C&amp;"Arial Black,Regular"&amp;18&amp;P</oddFooter>
  </headerFooter>
  <rowBreaks count="1" manualBreakCount="1">
    <brk id="2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77"/>
  <sheetViews>
    <sheetView view="pageBreakPreview" topLeftCell="A28" zoomScale="60" zoomScalePageLayoutView="95" workbookViewId="0">
      <selection activeCell="E34" sqref="E34"/>
    </sheetView>
  </sheetViews>
  <sheetFormatPr defaultColWidth="9.140625" defaultRowHeight="16.5"/>
  <cols>
    <col min="1" max="1" width="14.28515625" style="6" customWidth="1"/>
    <col min="2" max="2" width="110.5703125" style="1" customWidth="1"/>
    <col min="3" max="6" width="19.85546875" style="62" customWidth="1"/>
    <col min="7" max="7" width="20.28515625" style="1" customWidth="1"/>
    <col min="8" max="8" width="9.140625" style="1"/>
    <col min="9" max="9" width="31" style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287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209</v>
      </c>
      <c r="B4" s="175"/>
      <c r="C4" s="175"/>
      <c r="D4" s="175"/>
      <c r="E4" s="175"/>
      <c r="F4" s="175"/>
      <c r="G4" s="175"/>
    </row>
    <row r="5" spans="1:9" ht="72.75" customHeight="1">
      <c r="A5" s="12" t="s">
        <v>3</v>
      </c>
      <c r="B5" s="13" t="s">
        <v>4</v>
      </c>
      <c r="C5" s="14" t="s">
        <v>263</v>
      </c>
      <c r="D5" s="165" t="s">
        <v>411</v>
      </c>
      <c r="E5" s="165" t="s">
        <v>412</v>
      </c>
      <c r="F5" s="166" t="s">
        <v>413</v>
      </c>
      <c r="G5" s="14" t="s">
        <v>5</v>
      </c>
    </row>
    <row r="6" spans="1:9" ht="38.1" customHeight="1">
      <c r="A6" s="12"/>
      <c r="B6" s="13"/>
      <c r="C6" s="60" t="s">
        <v>0</v>
      </c>
      <c r="D6" s="60"/>
      <c r="E6" s="60"/>
      <c r="F6" s="60"/>
      <c r="G6" s="14" t="s">
        <v>0</v>
      </c>
    </row>
    <row r="7" spans="1:9" ht="38.1" customHeight="1">
      <c r="A7" s="12">
        <v>23010100</v>
      </c>
      <c r="B7" s="13" t="s">
        <v>7</v>
      </c>
      <c r="C7" s="61"/>
      <c r="D7" s="61"/>
      <c r="E7" s="61"/>
      <c r="F7" s="61"/>
      <c r="G7" s="15"/>
    </row>
    <row r="8" spans="1:9" ht="38.1" customHeight="1">
      <c r="A8" s="16">
        <v>23010105</v>
      </c>
      <c r="B8" s="17" t="s">
        <v>11</v>
      </c>
      <c r="C8" s="61"/>
      <c r="D8" s="61"/>
      <c r="E8" s="61"/>
      <c r="F8" s="61"/>
      <c r="G8" s="15"/>
    </row>
    <row r="9" spans="1:9" ht="38.1" customHeight="1">
      <c r="A9" s="16">
        <v>23010106</v>
      </c>
      <c r="B9" s="17" t="s">
        <v>12</v>
      </c>
      <c r="C9" s="61"/>
      <c r="D9" s="61"/>
      <c r="E9" s="61"/>
      <c r="F9" s="61"/>
      <c r="G9" s="15"/>
    </row>
    <row r="10" spans="1:9" ht="38.1" customHeight="1">
      <c r="A10" s="16">
        <v>23010107</v>
      </c>
      <c r="B10" s="17" t="s">
        <v>13</v>
      </c>
      <c r="C10" s="61"/>
      <c r="D10" s="61"/>
      <c r="E10" s="61"/>
      <c r="F10" s="61"/>
      <c r="G10" s="15"/>
    </row>
    <row r="11" spans="1:9" ht="38.1" customHeight="1">
      <c r="A11" s="16">
        <v>23010112</v>
      </c>
      <c r="B11" s="17" t="s">
        <v>18</v>
      </c>
      <c r="C11" s="61"/>
      <c r="D11" s="61"/>
      <c r="E11" s="61"/>
      <c r="F11" s="61"/>
      <c r="G11" s="15"/>
    </row>
    <row r="12" spans="1:9" ht="38.1" customHeight="1">
      <c r="A12" s="81"/>
      <c r="B12" s="82" t="s">
        <v>37</v>
      </c>
      <c r="C12" s="83"/>
      <c r="D12" s="83"/>
      <c r="E12" s="83"/>
      <c r="F12" s="83"/>
      <c r="G12" s="83"/>
    </row>
    <row r="13" spans="1:9" ht="38.1" customHeight="1">
      <c r="A13" s="16"/>
      <c r="B13" s="17"/>
      <c r="C13" s="61"/>
      <c r="D13" s="61"/>
      <c r="E13" s="61"/>
      <c r="F13" s="61"/>
      <c r="G13" s="15"/>
    </row>
    <row r="14" spans="1:9" ht="38.1" customHeight="1">
      <c r="A14" s="12">
        <v>23020100</v>
      </c>
      <c r="B14" s="13" t="s">
        <v>38</v>
      </c>
      <c r="C14" s="61"/>
      <c r="D14" s="61"/>
      <c r="E14" s="61"/>
      <c r="F14" s="61"/>
      <c r="G14" s="15"/>
    </row>
    <row r="15" spans="1:9" ht="38.1" customHeight="1">
      <c r="A15" s="16">
        <v>23020101</v>
      </c>
      <c r="B15" s="17" t="s">
        <v>39</v>
      </c>
      <c r="C15" s="61">
        <v>872677800</v>
      </c>
      <c r="D15" s="61">
        <f>PRODUCT(C15,1.05)</f>
        <v>916311690</v>
      </c>
      <c r="E15" s="61">
        <f>PRODUCT(D15,1.05)</f>
        <v>962127274.5</v>
      </c>
      <c r="F15" s="61"/>
      <c r="G15" s="15">
        <v>847260000</v>
      </c>
      <c r="I15" s="62">
        <f>PRODUCT(G15,1.03)</f>
        <v>872677800</v>
      </c>
    </row>
    <row r="16" spans="1:9" ht="38.1" customHeight="1">
      <c r="A16" s="71">
        <v>23020128</v>
      </c>
      <c r="B16" s="72" t="s">
        <v>147</v>
      </c>
      <c r="C16" s="72"/>
      <c r="D16" s="72"/>
      <c r="E16" s="72"/>
      <c r="F16" s="72"/>
      <c r="G16" s="70"/>
      <c r="H16" s="11"/>
      <c r="I16" s="62">
        <f t="shared" ref="I16:I34" si="0">PRODUCT(G16,1.03)</f>
        <v>1.03</v>
      </c>
    </row>
    <row r="17" spans="1:9" ht="38.1" customHeight="1">
      <c r="A17" s="81"/>
      <c r="B17" s="82" t="s">
        <v>37</v>
      </c>
      <c r="C17" s="83">
        <f>SUM(C15:C16)</f>
        <v>872677800</v>
      </c>
      <c r="D17" s="83">
        <f>PRODUCT(C17,1.05)</f>
        <v>916311690</v>
      </c>
      <c r="E17" s="83">
        <f>PRODUCT(D17,1.05)</f>
        <v>962127274.5</v>
      </c>
      <c r="F17" s="83"/>
      <c r="G17" s="83">
        <v>847260000</v>
      </c>
      <c r="I17" s="62">
        <f t="shared" si="0"/>
        <v>872677800</v>
      </c>
    </row>
    <row r="18" spans="1:9" ht="38.1" customHeight="1">
      <c r="A18" s="16"/>
      <c r="B18" s="13"/>
      <c r="C18" s="61"/>
      <c r="D18" s="61"/>
      <c r="E18" s="61"/>
      <c r="F18" s="61"/>
      <c r="G18" s="15"/>
      <c r="I18" s="62">
        <f t="shared" si="0"/>
        <v>1.03</v>
      </c>
    </row>
    <row r="19" spans="1:9" ht="38.1" customHeight="1">
      <c r="A19" s="16">
        <v>23030121</v>
      </c>
      <c r="B19" s="17" t="s">
        <v>77</v>
      </c>
      <c r="C19" s="61"/>
      <c r="D19" s="61"/>
      <c r="E19" s="61"/>
      <c r="F19" s="61"/>
      <c r="G19" s="15"/>
      <c r="I19" s="62">
        <f t="shared" si="0"/>
        <v>1.03</v>
      </c>
    </row>
    <row r="20" spans="1:9" ht="38.1" customHeight="1">
      <c r="A20" s="81"/>
      <c r="B20" s="82" t="s">
        <v>37</v>
      </c>
      <c r="C20" s="83"/>
      <c r="D20" s="83"/>
      <c r="E20" s="83"/>
      <c r="F20" s="83"/>
      <c r="G20" s="83"/>
      <c r="I20" s="62">
        <f t="shared" si="0"/>
        <v>1.03</v>
      </c>
    </row>
    <row r="21" spans="1:9" ht="38.1" customHeight="1">
      <c r="A21" s="71">
        <v>23040106</v>
      </c>
      <c r="B21" s="72" t="s">
        <v>1</v>
      </c>
      <c r="C21" s="128"/>
      <c r="D21" s="128"/>
      <c r="E21" s="128"/>
      <c r="F21" s="128"/>
      <c r="G21" s="70"/>
      <c r="I21" s="62">
        <f t="shared" si="0"/>
        <v>1.03</v>
      </c>
    </row>
    <row r="22" spans="1:9" ht="38.1" customHeight="1">
      <c r="A22" s="71">
        <v>23040109</v>
      </c>
      <c r="B22" s="72" t="s">
        <v>200</v>
      </c>
      <c r="C22" s="128"/>
      <c r="D22" s="128"/>
      <c r="E22" s="128"/>
      <c r="F22" s="128"/>
      <c r="G22" s="70"/>
      <c r="I22" s="62">
        <f t="shared" si="0"/>
        <v>1.03</v>
      </c>
    </row>
    <row r="23" spans="1:9" ht="38.1" customHeight="1">
      <c r="A23" s="81"/>
      <c r="B23" s="82" t="s">
        <v>37</v>
      </c>
      <c r="C23" s="83"/>
      <c r="D23" s="83"/>
      <c r="E23" s="83"/>
      <c r="F23" s="83"/>
      <c r="G23" s="83"/>
      <c r="I23" s="62">
        <f t="shared" si="0"/>
        <v>1.03</v>
      </c>
    </row>
    <row r="24" spans="1:9" ht="38.1" customHeight="1">
      <c r="A24" s="16"/>
      <c r="B24" s="13"/>
      <c r="C24" s="61"/>
      <c r="D24" s="61"/>
      <c r="E24" s="61"/>
      <c r="F24" s="61"/>
      <c r="G24" s="15"/>
      <c r="I24" s="62">
        <f t="shared" si="0"/>
        <v>1.03</v>
      </c>
    </row>
    <row r="25" spans="1:9" ht="38.1" customHeight="1">
      <c r="A25" s="12">
        <v>23050100</v>
      </c>
      <c r="B25" s="13" t="s">
        <v>89</v>
      </c>
      <c r="C25" s="61"/>
      <c r="D25" s="61"/>
      <c r="E25" s="61"/>
      <c r="F25" s="61"/>
      <c r="G25" s="15"/>
      <c r="I25" s="62">
        <f t="shared" si="0"/>
        <v>1.03</v>
      </c>
    </row>
    <row r="26" spans="1:9" ht="38.1" customHeight="1">
      <c r="A26" s="16">
        <v>23050101</v>
      </c>
      <c r="B26" s="17" t="s">
        <v>90</v>
      </c>
      <c r="C26" s="61"/>
      <c r="D26" s="61"/>
      <c r="E26" s="61"/>
      <c r="F26" s="61"/>
      <c r="G26" s="15"/>
      <c r="I26" s="62">
        <f t="shared" si="0"/>
        <v>1.03</v>
      </c>
    </row>
    <row r="27" spans="1:9" ht="38.1" customHeight="1">
      <c r="A27" s="16">
        <v>23050107</v>
      </c>
      <c r="B27" s="17" t="s">
        <v>94</v>
      </c>
      <c r="C27" s="61"/>
      <c r="D27" s="61"/>
      <c r="E27" s="61"/>
      <c r="F27" s="61"/>
      <c r="G27" s="15"/>
      <c r="I27" s="62">
        <f t="shared" si="0"/>
        <v>1.03</v>
      </c>
    </row>
    <row r="28" spans="1:9" ht="38.1" customHeight="1">
      <c r="A28" s="71">
        <v>23050128</v>
      </c>
      <c r="B28" s="72" t="s">
        <v>187</v>
      </c>
      <c r="C28" s="128"/>
      <c r="D28" s="128"/>
      <c r="E28" s="128"/>
      <c r="F28" s="128"/>
      <c r="G28" s="70"/>
      <c r="I28" s="62">
        <f t="shared" si="0"/>
        <v>1.03</v>
      </c>
    </row>
    <row r="29" spans="1:9" ht="38.1" customHeight="1">
      <c r="A29" s="71">
        <v>23050129</v>
      </c>
      <c r="B29" s="72" t="s">
        <v>188</v>
      </c>
      <c r="C29" s="61">
        <v>1352122200</v>
      </c>
      <c r="D29" s="61">
        <f>PRODUCT(C29,1.05)</f>
        <v>1419728310</v>
      </c>
      <c r="E29" s="61">
        <f>PRODUCT(D29,1.05)</f>
        <v>1490714725.5</v>
      </c>
      <c r="F29" s="61"/>
      <c r="G29" s="70">
        <v>1312740000</v>
      </c>
      <c r="I29" s="62">
        <f t="shared" si="0"/>
        <v>1352122200</v>
      </c>
    </row>
    <row r="30" spans="1:9" ht="38.1" customHeight="1">
      <c r="A30" s="71">
        <v>23050130</v>
      </c>
      <c r="B30" s="72" t="s">
        <v>151</v>
      </c>
      <c r="C30" s="129"/>
      <c r="D30" s="129"/>
      <c r="E30" s="129"/>
      <c r="F30" s="129"/>
      <c r="G30" s="70"/>
      <c r="I30" s="62">
        <f t="shared" si="0"/>
        <v>1.03</v>
      </c>
    </row>
    <row r="31" spans="1:9" ht="38.1" customHeight="1">
      <c r="A31" s="71">
        <v>23050131</v>
      </c>
      <c r="B31" s="72" t="s">
        <v>189</v>
      </c>
      <c r="C31" s="129"/>
      <c r="D31" s="129"/>
      <c r="E31" s="129"/>
      <c r="F31" s="129"/>
      <c r="G31" s="70"/>
      <c r="I31" s="62">
        <f t="shared" si="0"/>
        <v>1.03</v>
      </c>
    </row>
    <row r="32" spans="1:9" ht="38.1" customHeight="1">
      <c r="A32" s="81"/>
      <c r="B32" s="82" t="s">
        <v>37</v>
      </c>
      <c r="C32" s="83">
        <f>SUM(C26:C31)</f>
        <v>1352122200</v>
      </c>
      <c r="D32" s="83">
        <f>PRODUCT(C32,1.05)</f>
        <v>1419728310</v>
      </c>
      <c r="E32" s="83">
        <f>PRODUCT(D32,1.05)</f>
        <v>1490714725.5</v>
      </c>
      <c r="F32" s="83"/>
      <c r="G32" s="83">
        <v>1312740000</v>
      </c>
      <c r="I32" s="62">
        <f t="shared" si="0"/>
        <v>1352122200</v>
      </c>
    </row>
    <row r="33" spans="1:9" ht="38.1" customHeight="1">
      <c r="A33" s="16"/>
      <c r="B33" s="13"/>
      <c r="C33" s="61"/>
      <c r="D33" s="61"/>
      <c r="E33" s="61"/>
      <c r="F33" s="61"/>
      <c r="G33" s="15"/>
      <c r="I33" s="62">
        <f t="shared" si="0"/>
        <v>1.03</v>
      </c>
    </row>
    <row r="34" spans="1:9" ht="38.1" customHeight="1">
      <c r="A34" s="81"/>
      <c r="B34" s="82" t="s">
        <v>95</v>
      </c>
      <c r="C34" s="83">
        <f>SUM(C32,C17,)</f>
        <v>2224800000</v>
      </c>
      <c r="D34" s="83">
        <f>PRODUCT(C34,1.05)</f>
        <v>2336040000</v>
      </c>
      <c r="E34" s="83">
        <f>PRODUCT(D34,1.05)</f>
        <v>2452842000</v>
      </c>
      <c r="F34" s="83"/>
      <c r="G34" s="83">
        <v>2160000000</v>
      </c>
      <c r="I34" s="62">
        <f t="shared" si="0"/>
        <v>2224800000</v>
      </c>
    </row>
    <row r="48" spans="1:9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4" firstPageNumber="165" orientation="landscape" useFirstPageNumber="1" verticalDpi="300" r:id="rId1"/>
  <headerFooter>
    <oddFooter>&amp;C&amp;"-,Bold"&amp;18&amp;P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J96"/>
  <sheetViews>
    <sheetView view="pageBreakPreview" topLeftCell="A31" zoomScale="60" workbookViewId="0">
      <selection activeCell="B23" sqref="B23"/>
    </sheetView>
  </sheetViews>
  <sheetFormatPr defaultColWidth="9.140625" defaultRowHeight="16.5"/>
  <cols>
    <col min="1" max="1" width="14.28515625" style="6" customWidth="1"/>
    <col min="2" max="2" width="90.85546875" style="1" customWidth="1"/>
    <col min="3" max="3" width="0.140625" style="1" customWidth="1"/>
    <col min="4" max="4" width="25.85546875" style="1" customWidth="1"/>
    <col min="5" max="5" width="21.7109375" style="1" customWidth="1"/>
    <col min="6" max="6" width="19.42578125" style="1" customWidth="1"/>
    <col min="7" max="7" width="22.42578125" style="1" customWidth="1"/>
    <col min="8" max="8" width="23.28515625" style="1" customWidth="1"/>
    <col min="9" max="9" width="9.140625" style="1"/>
    <col min="10" max="10" width="19.7109375" style="1" bestFit="1" customWidth="1"/>
    <col min="11" max="16384" width="9.140625" style="1"/>
  </cols>
  <sheetData>
    <row r="1" spans="1:10" ht="22.5" customHeight="1">
      <c r="A1" s="181" t="s">
        <v>2</v>
      </c>
      <c r="B1" s="182"/>
      <c r="C1" s="182"/>
      <c r="D1" s="182"/>
      <c r="E1" s="182"/>
      <c r="F1" s="182"/>
      <c r="G1" s="182"/>
      <c r="H1" s="182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9" t="s">
        <v>341</v>
      </c>
      <c r="B3" s="179"/>
      <c r="C3" s="179"/>
      <c r="D3" s="179"/>
      <c r="E3" s="179"/>
      <c r="F3" s="179"/>
      <c r="G3" s="179"/>
      <c r="H3" s="179"/>
    </row>
    <row r="4" spans="1:10" ht="22.5" customHeight="1">
      <c r="A4" s="180" t="s">
        <v>99</v>
      </c>
      <c r="B4" s="180"/>
      <c r="C4" s="180"/>
      <c r="D4" s="180"/>
      <c r="E4" s="180"/>
      <c r="F4" s="180"/>
      <c r="G4" s="180"/>
      <c r="H4" s="180"/>
    </row>
    <row r="5" spans="1:10" ht="91.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</row>
    <row r="9" spans="1:10" ht="35.1" customHeight="1">
      <c r="A9" s="71">
        <v>23010118</v>
      </c>
      <c r="B9" s="72" t="s">
        <v>24</v>
      </c>
      <c r="C9" s="70"/>
      <c r="D9" s="70"/>
      <c r="E9" s="70"/>
      <c r="F9" s="70"/>
      <c r="G9" s="70"/>
      <c r="H9" s="70"/>
    </row>
    <row r="10" spans="1:10" ht="35.1" customHeight="1">
      <c r="A10" s="71">
        <v>23010119</v>
      </c>
      <c r="B10" s="72" t="s">
        <v>25</v>
      </c>
      <c r="C10" s="70">
        <v>150000000</v>
      </c>
      <c r="D10" s="70">
        <v>90000000</v>
      </c>
      <c r="E10" s="70">
        <f>PRODUCT(D10,1.05)</f>
        <v>94500000</v>
      </c>
      <c r="F10" s="70">
        <f>PRODUCT(E10,1.05)</f>
        <v>99225000</v>
      </c>
      <c r="G10" s="70">
        <f>SUM(D10:F10)</f>
        <v>283725000</v>
      </c>
      <c r="H10" s="70">
        <v>108000000</v>
      </c>
      <c r="J10" s="64">
        <f>PRODUCT(H10,1.03)</f>
        <v>111240000</v>
      </c>
    </row>
    <row r="11" spans="1:10" ht="35.1" customHeight="1">
      <c r="A11" s="71">
        <v>23010120</v>
      </c>
      <c r="B11" s="72" t="s">
        <v>26</v>
      </c>
      <c r="C11" s="70"/>
      <c r="D11" s="70"/>
      <c r="E11" s="70"/>
      <c r="F11" s="70"/>
      <c r="G11" s="70"/>
      <c r="H11" s="70"/>
      <c r="J11" s="64">
        <f t="shared" ref="J11:J53" si="0">PRODUCT(H11,1.03)</f>
        <v>1.03</v>
      </c>
    </row>
    <row r="12" spans="1:10" s="11" customFormat="1" ht="35.1" customHeight="1">
      <c r="A12" s="71">
        <v>23010155</v>
      </c>
      <c r="B12" s="72" t="s">
        <v>145</v>
      </c>
      <c r="C12" s="70"/>
      <c r="D12" s="70"/>
      <c r="E12" s="70"/>
      <c r="F12" s="70"/>
      <c r="G12" s="70"/>
      <c r="H12" s="70"/>
      <c r="J12" s="64">
        <f t="shared" si="0"/>
        <v>1.03</v>
      </c>
    </row>
    <row r="13" spans="1:10" s="11" customFormat="1" ht="35.1" customHeight="1">
      <c r="A13" s="71">
        <v>23010156</v>
      </c>
      <c r="B13" s="72" t="s">
        <v>156</v>
      </c>
      <c r="C13" s="70"/>
      <c r="D13" s="70"/>
      <c r="E13" s="70"/>
      <c r="F13" s="70"/>
      <c r="G13" s="70"/>
      <c r="H13" s="70"/>
      <c r="J13" s="64">
        <f t="shared" si="0"/>
        <v>1.03</v>
      </c>
    </row>
    <row r="14" spans="1:10" ht="35.1" customHeight="1">
      <c r="A14" s="102"/>
      <c r="B14" s="103" t="s">
        <v>37</v>
      </c>
      <c r="C14" s="104">
        <f>SUM(C8:C13)</f>
        <v>150000000</v>
      </c>
      <c r="D14" s="104">
        <f>SUM(D8:D13)</f>
        <v>90000000</v>
      </c>
      <c r="E14" s="104">
        <f t="shared" ref="E14:F14" si="1">PRODUCT(D14,1.05)</f>
        <v>94500000</v>
      </c>
      <c r="F14" s="104">
        <f t="shared" si="1"/>
        <v>99225000</v>
      </c>
      <c r="G14" s="104">
        <f>SUM(G10:G13)</f>
        <v>283725000</v>
      </c>
      <c r="H14" s="104">
        <v>108000000</v>
      </c>
      <c r="J14" s="64">
        <f t="shared" si="0"/>
        <v>111240000</v>
      </c>
    </row>
    <row r="15" spans="1:10" ht="35.1" customHeight="1">
      <c r="A15" s="71"/>
      <c r="B15" s="72"/>
      <c r="C15" s="70"/>
      <c r="D15" s="70"/>
      <c r="E15" s="70"/>
      <c r="F15" s="70"/>
      <c r="G15" s="70"/>
      <c r="H15" s="70"/>
      <c r="J15" s="64">
        <f t="shared" si="0"/>
        <v>1.03</v>
      </c>
    </row>
    <row r="16" spans="1:10" ht="35.1" customHeight="1">
      <c r="A16" s="68">
        <v>23020100</v>
      </c>
      <c r="B16" s="69" t="s">
        <v>38</v>
      </c>
      <c r="C16" s="70"/>
      <c r="D16" s="70"/>
      <c r="E16" s="70"/>
      <c r="F16" s="70"/>
      <c r="G16" s="70"/>
      <c r="H16" s="70"/>
      <c r="J16" s="64">
        <f t="shared" si="0"/>
        <v>1.03</v>
      </c>
    </row>
    <row r="17" spans="1:10" ht="35.1" customHeight="1">
      <c r="A17" s="71">
        <v>23020101</v>
      </c>
      <c r="B17" s="72" t="s">
        <v>102</v>
      </c>
      <c r="C17" s="70">
        <v>100000000</v>
      </c>
      <c r="D17" s="70">
        <v>74160000</v>
      </c>
      <c r="E17" s="70">
        <f>PRODUCT(D17,1.05)</f>
        <v>77868000</v>
      </c>
      <c r="F17" s="70">
        <f>PRODUCT(E17,1.05)</f>
        <v>81761400</v>
      </c>
      <c r="G17" s="70">
        <f t="shared" ref="G17:G28" si="2">SUM(D17:F17)</f>
        <v>233789400</v>
      </c>
      <c r="H17" s="70">
        <v>72000000</v>
      </c>
      <c r="J17" s="64">
        <f t="shared" si="0"/>
        <v>74160000</v>
      </c>
    </row>
    <row r="18" spans="1:10" ht="35.1" customHeight="1">
      <c r="A18" s="71">
        <v>23020102</v>
      </c>
      <c r="B18" s="72" t="s">
        <v>40</v>
      </c>
      <c r="C18" s="70"/>
      <c r="D18" s="70">
        <v>0</v>
      </c>
      <c r="E18" s="70">
        <f t="shared" ref="E18:F18" si="3">PRODUCT(D18,1.05)</f>
        <v>0</v>
      </c>
      <c r="F18" s="70">
        <f t="shared" si="3"/>
        <v>0</v>
      </c>
      <c r="G18" s="70">
        <f t="shared" si="2"/>
        <v>0</v>
      </c>
      <c r="H18" s="70">
        <v>0</v>
      </c>
      <c r="J18" s="64">
        <f t="shared" si="0"/>
        <v>0</v>
      </c>
    </row>
    <row r="19" spans="1:10" ht="35.1" customHeight="1">
      <c r="A19" s="71">
        <v>23020103</v>
      </c>
      <c r="B19" s="72" t="s">
        <v>41</v>
      </c>
      <c r="C19" s="70">
        <v>1500000000</v>
      </c>
      <c r="D19" s="70">
        <v>1162400000</v>
      </c>
      <c r="E19" s="70">
        <f t="shared" ref="E19:F19" si="4">PRODUCT(D19,1.05)</f>
        <v>1220520000</v>
      </c>
      <c r="F19" s="70">
        <f t="shared" si="4"/>
        <v>1281546000</v>
      </c>
      <c r="G19" s="70">
        <f t="shared" si="2"/>
        <v>3664466000</v>
      </c>
      <c r="H19" s="70">
        <v>1080000000</v>
      </c>
      <c r="J19" s="64">
        <f t="shared" si="0"/>
        <v>1112400000</v>
      </c>
    </row>
    <row r="20" spans="1:10" ht="35.1" customHeight="1">
      <c r="A20" s="71">
        <v>23020104</v>
      </c>
      <c r="B20" s="72" t="s">
        <v>42</v>
      </c>
      <c r="C20" s="70">
        <v>2000000000</v>
      </c>
      <c r="D20" s="70">
        <v>1483200000</v>
      </c>
      <c r="E20" s="70">
        <f t="shared" ref="E20:F20" si="5">PRODUCT(D20,1.05)</f>
        <v>1557360000</v>
      </c>
      <c r="F20" s="70">
        <f t="shared" si="5"/>
        <v>1635228000</v>
      </c>
      <c r="G20" s="70">
        <f t="shared" si="2"/>
        <v>4675788000</v>
      </c>
      <c r="H20" s="70">
        <v>1440000000</v>
      </c>
      <c r="J20" s="64">
        <f t="shared" si="0"/>
        <v>1483200000</v>
      </c>
    </row>
    <row r="21" spans="1:10" ht="35.1" customHeight="1">
      <c r="A21" s="71">
        <v>23020105</v>
      </c>
      <c r="B21" s="75" t="s">
        <v>407</v>
      </c>
      <c r="C21" s="70"/>
      <c r="D21" s="70">
        <v>2400000000</v>
      </c>
      <c r="E21" s="70">
        <f t="shared" ref="E21:F21" si="6">PRODUCT(D21,1.05)</f>
        <v>2520000000</v>
      </c>
      <c r="F21" s="70">
        <f t="shared" si="6"/>
        <v>2646000000</v>
      </c>
      <c r="G21" s="70">
        <f t="shared" si="2"/>
        <v>7566000000</v>
      </c>
      <c r="H21" s="70">
        <v>0</v>
      </c>
      <c r="J21" s="64">
        <f t="shared" si="0"/>
        <v>0</v>
      </c>
    </row>
    <row r="22" spans="1:10" ht="35.1" customHeight="1">
      <c r="A22" s="71">
        <v>23020114</v>
      </c>
      <c r="B22" s="72" t="s">
        <v>50</v>
      </c>
      <c r="C22" s="70"/>
      <c r="D22" s="70">
        <v>0</v>
      </c>
      <c r="E22" s="70">
        <f t="shared" ref="E22:F22" si="7">PRODUCT(D22,1.05)</f>
        <v>0</v>
      </c>
      <c r="F22" s="70">
        <f t="shared" si="7"/>
        <v>0</v>
      </c>
      <c r="G22" s="70">
        <f t="shared" si="2"/>
        <v>0</v>
      </c>
      <c r="H22" s="70">
        <v>0</v>
      </c>
      <c r="J22" s="64">
        <f t="shared" si="0"/>
        <v>0</v>
      </c>
    </row>
    <row r="23" spans="1:10" ht="35.1" customHeight="1">
      <c r="A23" s="71">
        <v>23020115</v>
      </c>
      <c r="B23" s="72" t="s">
        <v>51</v>
      </c>
      <c r="C23" s="73"/>
      <c r="D23" s="70">
        <v>0</v>
      </c>
      <c r="E23" s="70">
        <f t="shared" ref="E23:F23" si="8">PRODUCT(D23,1.05)</f>
        <v>0</v>
      </c>
      <c r="F23" s="70">
        <f t="shared" si="8"/>
        <v>0</v>
      </c>
      <c r="G23" s="70">
        <f t="shared" si="2"/>
        <v>0</v>
      </c>
      <c r="H23" s="73">
        <v>0</v>
      </c>
      <c r="J23" s="64">
        <f t="shared" si="0"/>
        <v>0</v>
      </c>
    </row>
    <row r="24" spans="1:10" ht="35.1" customHeight="1">
      <c r="A24" s="71">
        <v>23010118</v>
      </c>
      <c r="B24" s="72" t="s">
        <v>54</v>
      </c>
      <c r="C24" s="70">
        <v>400000000</v>
      </c>
      <c r="D24" s="70">
        <v>200000000</v>
      </c>
      <c r="E24" s="70">
        <f t="shared" ref="E24:F24" si="9">PRODUCT(D24,1.05)</f>
        <v>210000000</v>
      </c>
      <c r="F24" s="70">
        <f t="shared" si="9"/>
        <v>220500000</v>
      </c>
      <c r="G24" s="70">
        <f t="shared" si="2"/>
        <v>630500000</v>
      </c>
      <c r="H24" s="70">
        <v>288000000</v>
      </c>
      <c r="J24" s="64">
        <f t="shared" si="0"/>
        <v>296640000</v>
      </c>
    </row>
    <row r="25" spans="1:10" ht="35.1" customHeight="1">
      <c r="A25" s="71">
        <v>23020122</v>
      </c>
      <c r="B25" s="72" t="s">
        <v>56</v>
      </c>
      <c r="C25" s="70"/>
      <c r="D25" s="70">
        <v>0</v>
      </c>
      <c r="E25" s="70">
        <f t="shared" ref="E25:F25" si="10">PRODUCT(D25,1.05)</f>
        <v>0</v>
      </c>
      <c r="F25" s="70">
        <f t="shared" si="10"/>
        <v>0</v>
      </c>
      <c r="G25" s="70">
        <f t="shared" si="2"/>
        <v>0</v>
      </c>
      <c r="H25" s="70">
        <v>0</v>
      </c>
      <c r="J25" s="64">
        <f t="shared" si="0"/>
        <v>0</v>
      </c>
    </row>
    <row r="26" spans="1:10" ht="35.1" customHeight="1">
      <c r="A26" s="71">
        <v>23020123</v>
      </c>
      <c r="B26" s="72" t="s">
        <v>126</v>
      </c>
      <c r="C26" s="70">
        <f>PRODUCT(H26,1.02)</f>
        <v>275289840</v>
      </c>
      <c r="D26" s="70">
        <v>200000000</v>
      </c>
      <c r="E26" s="70">
        <f t="shared" ref="E26:F26" si="11">PRODUCT(D26,1.05)</f>
        <v>210000000</v>
      </c>
      <c r="F26" s="70">
        <f t="shared" si="11"/>
        <v>220500000</v>
      </c>
      <c r="G26" s="70">
        <f t="shared" si="2"/>
        <v>630500000</v>
      </c>
      <c r="H26" s="70">
        <v>269892000</v>
      </c>
      <c r="J26" s="64">
        <f t="shared" si="0"/>
        <v>277988760</v>
      </c>
    </row>
    <row r="27" spans="1:10" ht="35.1" customHeight="1">
      <c r="A27" s="71">
        <v>23020124</v>
      </c>
      <c r="B27" s="72" t="s">
        <v>135</v>
      </c>
      <c r="C27" s="70">
        <f>PRODUCT(H27,1.02)</f>
        <v>192702888</v>
      </c>
      <c r="D27" s="70">
        <v>194592132</v>
      </c>
      <c r="E27" s="70">
        <f t="shared" ref="E27:F28" si="12">PRODUCT(D27,1.05)</f>
        <v>204321738.59999999</v>
      </c>
      <c r="F27" s="70">
        <f t="shared" si="12"/>
        <v>214537825.53</v>
      </c>
      <c r="G27" s="70">
        <f t="shared" si="2"/>
        <v>613451696.13</v>
      </c>
      <c r="H27" s="70">
        <v>188924400</v>
      </c>
      <c r="J27" s="64">
        <f t="shared" si="0"/>
        <v>194592132</v>
      </c>
    </row>
    <row r="28" spans="1:10" ht="35.1" customHeight="1">
      <c r="A28" s="71">
        <v>23020125</v>
      </c>
      <c r="B28" s="72" t="s">
        <v>381</v>
      </c>
      <c r="C28" s="70"/>
      <c r="D28" s="70">
        <v>100000000</v>
      </c>
      <c r="E28" s="70">
        <f t="shared" si="12"/>
        <v>105000000</v>
      </c>
      <c r="F28" s="70">
        <f t="shared" si="12"/>
        <v>110250000</v>
      </c>
      <c r="G28" s="70">
        <f t="shared" si="2"/>
        <v>315250000</v>
      </c>
      <c r="H28" s="70" t="s">
        <v>325</v>
      </c>
      <c r="J28" s="64"/>
    </row>
    <row r="29" spans="1:10" ht="35.1" customHeight="1">
      <c r="A29" s="71">
        <v>23020150</v>
      </c>
      <c r="B29" s="72" t="s">
        <v>154</v>
      </c>
      <c r="C29" s="70"/>
      <c r="D29" s="70"/>
      <c r="E29" s="70"/>
      <c r="F29" s="70"/>
      <c r="G29" s="70"/>
      <c r="H29" s="70"/>
      <c r="J29" s="64">
        <f t="shared" si="0"/>
        <v>1.03</v>
      </c>
    </row>
    <row r="30" spans="1:10" ht="35.1" customHeight="1">
      <c r="A30" s="71">
        <v>23020151</v>
      </c>
      <c r="B30" s="72" t="s">
        <v>155</v>
      </c>
      <c r="C30" s="70"/>
      <c r="D30" s="70"/>
      <c r="E30" s="70"/>
      <c r="F30" s="70"/>
      <c r="G30" s="70"/>
      <c r="H30" s="70"/>
      <c r="J30" s="64">
        <f t="shared" si="0"/>
        <v>1.03</v>
      </c>
    </row>
    <row r="31" spans="1:10" ht="35.1" customHeight="1">
      <c r="A31" s="71">
        <v>23020152</v>
      </c>
      <c r="B31" s="72" t="s">
        <v>172</v>
      </c>
      <c r="C31" s="70"/>
      <c r="D31" s="70">
        <v>1764352132</v>
      </c>
      <c r="E31" s="70">
        <f t="shared" ref="E31:F31" si="13">PRODUCT(D31,1.05)</f>
        <v>1852569738.6000001</v>
      </c>
      <c r="F31" s="70">
        <f t="shared" si="13"/>
        <v>1945198225.5300002</v>
      </c>
      <c r="G31" s="70">
        <f>SUM(E31:F31)</f>
        <v>3797767964.1300001</v>
      </c>
      <c r="H31" s="70"/>
      <c r="J31" s="64">
        <f t="shared" si="0"/>
        <v>1.03</v>
      </c>
    </row>
    <row r="32" spans="1:10" ht="35.1" customHeight="1">
      <c r="A32" s="102"/>
      <c r="B32" s="103" t="s">
        <v>37</v>
      </c>
      <c r="C32" s="104">
        <f>SUM(C17:C31)</f>
        <v>4467992728</v>
      </c>
      <c r="D32" s="104">
        <f>SUM(D17:D31)</f>
        <v>7578704264</v>
      </c>
      <c r="E32" s="104">
        <f>SUM(E17:E31)</f>
        <v>7957639477.2000008</v>
      </c>
      <c r="F32" s="104">
        <f>SUM(F17:F31)</f>
        <v>8355521451.0599995</v>
      </c>
      <c r="G32" s="104">
        <f>SUM(D32:F32)</f>
        <v>23891865192.260002</v>
      </c>
      <c r="H32" s="104">
        <v>3338816400</v>
      </c>
      <c r="J32" s="64">
        <f t="shared" si="0"/>
        <v>3438980892</v>
      </c>
    </row>
    <row r="33" spans="1:10" ht="35.1" customHeight="1">
      <c r="A33" s="71"/>
      <c r="B33" s="69"/>
      <c r="C33" s="70"/>
      <c r="D33" s="70"/>
      <c r="E33" s="70"/>
      <c r="F33" s="70"/>
      <c r="G33" s="70"/>
      <c r="H33" s="70"/>
      <c r="J33" s="64">
        <f t="shared" si="0"/>
        <v>1.03</v>
      </c>
    </row>
    <row r="34" spans="1:10" ht="35.1" customHeight="1">
      <c r="A34" s="68">
        <v>23030100</v>
      </c>
      <c r="B34" s="69" t="s">
        <v>61</v>
      </c>
      <c r="C34" s="70"/>
      <c r="D34" s="70"/>
      <c r="E34" s="70"/>
      <c r="F34" s="70"/>
      <c r="G34" s="70"/>
      <c r="H34" s="70"/>
      <c r="J34" s="64">
        <f t="shared" si="0"/>
        <v>1.03</v>
      </c>
    </row>
    <row r="35" spans="1:10" ht="35.1" customHeight="1">
      <c r="A35" s="71">
        <v>23030101</v>
      </c>
      <c r="B35" s="72" t="s">
        <v>62</v>
      </c>
      <c r="C35" s="70"/>
      <c r="D35" s="70"/>
      <c r="E35" s="70"/>
      <c r="F35" s="70"/>
      <c r="G35" s="70"/>
      <c r="H35" s="70"/>
      <c r="J35" s="64">
        <f t="shared" si="0"/>
        <v>1.03</v>
      </c>
    </row>
    <row r="36" spans="1:10" ht="35.1" customHeight="1">
      <c r="A36" s="71">
        <v>23030103</v>
      </c>
      <c r="B36" s="72" t="s">
        <v>64</v>
      </c>
      <c r="C36" s="70">
        <v>140000000</v>
      </c>
      <c r="D36" s="70">
        <v>70000000</v>
      </c>
      <c r="E36" s="70">
        <f>PRODUCT(D36,1.05)</f>
        <v>73500000</v>
      </c>
      <c r="F36" s="70">
        <f>PRODUCT(E36,1.05)</f>
        <v>77175000</v>
      </c>
      <c r="G36" s="70">
        <f>SUM(D36:F36)</f>
        <v>220675000</v>
      </c>
      <c r="H36" s="70">
        <v>100800000</v>
      </c>
      <c r="J36" s="64">
        <f t="shared" si="0"/>
        <v>103824000</v>
      </c>
    </row>
    <row r="37" spans="1:10" ht="35.1" customHeight="1">
      <c r="A37" s="71">
        <v>23030121</v>
      </c>
      <c r="B37" s="72" t="s">
        <v>77</v>
      </c>
      <c r="C37" s="70">
        <v>70000000</v>
      </c>
      <c r="D37" s="70">
        <v>50000000</v>
      </c>
      <c r="E37" s="70">
        <f>PRODUCT(D37,1.05)</f>
        <v>52500000</v>
      </c>
      <c r="F37" s="70">
        <f>PRODUCT(E37,1.05)</f>
        <v>55125000</v>
      </c>
      <c r="G37" s="70">
        <f>SUM(D37:F37)</f>
        <v>157625000</v>
      </c>
      <c r="H37" s="70">
        <v>50400000</v>
      </c>
      <c r="J37" s="64">
        <f t="shared" si="0"/>
        <v>51912000</v>
      </c>
    </row>
    <row r="38" spans="1:10" ht="35.1" customHeight="1">
      <c r="A38" s="71">
        <v>23020155</v>
      </c>
      <c r="B38" s="72" t="s">
        <v>186</v>
      </c>
      <c r="C38" s="70"/>
      <c r="D38" s="70"/>
      <c r="E38" s="70"/>
      <c r="F38" s="70"/>
      <c r="G38" s="70"/>
      <c r="H38" s="70"/>
      <c r="J38" s="64">
        <f t="shared" si="0"/>
        <v>1.03</v>
      </c>
    </row>
    <row r="39" spans="1:10" ht="35.1" customHeight="1">
      <c r="A39" s="71">
        <v>23020156</v>
      </c>
      <c r="B39" s="72" t="s">
        <v>100</v>
      </c>
      <c r="C39" s="70"/>
      <c r="D39" s="70"/>
      <c r="E39" s="70"/>
      <c r="F39" s="70"/>
      <c r="G39" s="70"/>
      <c r="H39" s="70"/>
      <c r="J39" s="64">
        <f t="shared" si="0"/>
        <v>1.03</v>
      </c>
    </row>
    <row r="40" spans="1:10" ht="35.1" customHeight="1">
      <c r="A40" s="102"/>
      <c r="B40" s="103" t="s">
        <v>37</v>
      </c>
      <c r="C40" s="104">
        <f>SUM(C35:C39)</f>
        <v>210000000</v>
      </c>
      <c r="D40" s="104">
        <f>SUM(D35:D39)</f>
        <v>120000000</v>
      </c>
      <c r="E40" s="104">
        <f>SUM(E36:E39)</f>
        <v>126000000</v>
      </c>
      <c r="F40" s="104">
        <f>SUM(F36:F39)</f>
        <v>132300000</v>
      </c>
      <c r="G40" s="104">
        <f>SUM(G36:G39)</f>
        <v>378300000</v>
      </c>
      <c r="H40" s="104">
        <v>151200000</v>
      </c>
      <c r="J40" s="64">
        <f t="shared" si="0"/>
        <v>155736000</v>
      </c>
    </row>
    <row r="41" spans="1:10" ht="35.1" customHeight="1">
      <c r="A41" s="71"/>
      <c r="B41" s="69"/>
      <c r="C41" s="70"/>
      <c r="D41" s="70"/>
      <c r="E41" s="70"/>
      <c r="F41" s="70"/>
      <c r="G41" s="70"/>
      <c r="H41" s="70"/>
      <c r="J41" s="64">
        <f t="shared" si="0"/>
        <v>1.03</v>
      </c>
    </row>
    <row r="42" spans="1:10" ht="35.1" customHeight="1">
      <c r="A42" s="68">
        <v>23040100</v>
      </c>
      <c r="B42" s="69" t="s">
        <v>83</v>
      </c>
      <c r="C42" s="70"/>
      <c r="D42" s="70"/>
      <c r="E42" s="70"/>
      <c r="F42" s="70"/>
      <c r="G42" s="70"/>
      <c r="H42" s="70"/>
      <c r="J42" s="64">
        <f t="shared" si="0"/>
        <v>1.03</v>
      </c>
    </row>
    <row r="43" spans="1:10" ht="35.1" customHeight="1">
      <c r="A43" s="71">
        <v>23040101</v>
      </c>
      <c r="B43" s="72" t="s">
        <v>84</v>
      </c>
      <c r="C43" s="70"/>
      <c r="D43" s="70"/>
      <c r="E43" s="70"/>
      <c r="F43" s="70"/>
      <c r="G43" s="70"/>
      <c r="H43" s="70"/>
      <c r="J43" s="64">
        <f t="shared" si="0"/>
        <v>1.03</v>
      </c>
    </row>
    <row r="44" spans="1:10" ht="35.1" customHeight="1">
      <c r="A44" s="71">
        <v>23040109</v>
      </c>
      <c r="B44" s="72" t="s">
        <v>200</v>
      </c>
      <c r="C44" s="70"/>
      <c r="D44" s="70"/>
      <c r="E44" s="70"/>
      <c r="F44" s="70"/>
      <c r="G44" s="70"/>
      <c r="H44" s="70"/>
      <c r="J44" s="64">
        <f t="shared" si="0"/>
        <v>1.03</v>
      </c>
    </row>
    <row r="45" spans="1:10" ht="35.1" customHeight="1">
      <c r="A45" s="102"/>
      <c r="B45" s="103" t="s">
        <v>37</v>
      </c>
      <c r="C45" s="104">
        <v>0</v>
      </c>
      <c r="D45" s="104"/>
      <c r="E45" s="104"/>
      <c r="F45" s="104"/>
      <c r="G45" s="104"/>
      <c r="H45" s="104"/>
      <c r="J45" s="64">
        <f t="shared" si="0"/>
        <v>1.03</v>
      </c>
    </row>
    <row r="46" spans="1:10" ht="35.1" customHeight="1">
      <c r="A46" s="71"/>
      <c r="B46" s="69"/>
      <c r="C46" s="70"/>
      <c r="D46" s="70"/>
      <c r="E46" s="70"/>
      <c r="F46" s="70"/>
      <c r="G46" s="70"/>
      <c r="H46" s="70"/>
      <c r="J46" s="64">
        <f t="shared" si="0"/>
        <v>1.03</v>
      </c>
    </row>
    <row r="47" spans="1:10" ht="35.1" customHeight="1">
      <c r="A47" s="68">
        <v>23050100</v>
      </c>
      <c r="B47" s="69" t="s">
        <v>89</v>
      </c>
      <c r="C47" s="70"/>
      <c r="D47" s="70"/>
      <c r="E47" s="70"/>
      <c r="F47" s="70"/>
      <c r="G47" s="70"/>
      <c r="H47" s="70"/>
      <c r="J47" s="64">
        <f t="shared" si="0"/>
        <v>1.03</v>
      </c>
    </row>
    <row r="48" spans="1:10" ht="35.1" customHeight="1">
      <c r="A48" s="71">
        <v>23050101</v>
      </c>
      <c r="B48" s="72" t="s">
        <v>90</v>
      </c>
      <c r="C48" s="70"/>
      <c r="D48" s="70"/>
      <c r="E48" s="70"/>
      <c r="F48" s="70"/>
      <c r="G48" s="70"/>
      <c r="H48" s="70"/>
      <c r="J48" s="64">
        <f t="shared" si="0"/>
        <v>1.03</v>
      </c>
    </row>
    <row r="49" spans="1:10" ht="35.1" customHeight="1">
      <c r="A49" s="71">
        <v>23050103</v>
      </c>
      <c r="B49" s="72" t="s">
        <v>92</v>
      </c>
      <c r="C49" s="70">
        <v>7350000</v>
      </c>
      <c r="D49" s="70">
        <v>5450760</v>
      </c>
      <c r="E49" s="70">
        <f>PRODUCT(D49,1.05)</f>
        <v>5723298</v>
      </c>
      <c r="F49" s="70">
        <f>PRODUCT(E49,1.05)</f>
        <v>6009462.9000000004</v>
      </c>
      <c r="G49" s="70">
        <f>SUM(D49:F49)</f>
        <v>17183520.899999999</v>
      </c>
      <c r="H49" s="70">
        <v>5292000</v>
      </c>
      <c r="J49" s="64">
        <f t="shared" si="0"/>
        <v>5450760</v>
      </c>
    </row>
    <row r="50" spans="1:10" ht="35.1" customHeight="1">
      <c r="A50" s="71">
        <v>23050149</v>
      </c>
      <c r="B50" s="75" t="s">
        <v>198</v>
      </c>
      <c r="C50" s="70" t="s">
        <v>265</v>
      </c>
      <c r="D50" s="70"/>
      <c r="E50" s="70"/>
      <c r="F50" s="70"/>
      <c r="G50" s="70"/>
      <c r="H50" s="70"/>
      <c r="J50" s="64">
        <f t="shared" si="0"/>
        <v>1.03</v>
      </c>
    </row>
    <row r="51" spans="1:10" ht="35.1" customHeight="1">
      <c r="A51" s="102"/>
      <c r="B51" s="103" t="s">
        <v>37</v>
      </c>
      <c r="C51" s="104">
        <f>SUM(C48:C50)</f>
        <v>7350000</v>
      </c>
      <c r="D51" s="104">
        <f>SUM(D48:D50)</f>
        <v>5450760</v>
      </c>
      <c r="E51" s="104">
        <f>SUM(E49:E50)</f>
        <v>5723298</v>
      </c>
      <c r="F51" s="104">
        <f>SUM(F49:F50)</f>
        <v>6009462.9000000004</v>
      </c>
      <c r="G51" s="104">
        <f>SUM(G49:G50)</f>
        <v>17183520.899999999</v>
      </c>
      <c r="H51" s="104">
        <v>5292000</v>
      </c>
      <c r="J51" s="64">
        <f t="shared" si="0"/>
        <v>5450760</v>
      </c>
    </row>
    <row r="52" spans="1:10" ht="35.1" customHeight="1">
      <c r="A52" s="71"/>
      <c r="B52" s="69"/>
      <c r="C52" s="73"/>
      <c r="D52" s="73"/>
      <c r="E52" s="73"/>
      <c r="F52" s="73"/>
      <c r="G52" s="73"/>
      <c r="H52" s="73"/>
      <c r="J52" s="64">
        <f t="shared" si="0"/>
        <v>1.03</v>
      </c>
    </row>
    <row r="53" spans="1:10" ht="27.75" customHeight="1">
      <c r="A53" s="102"/>
      <c r="B53" s="103" t="s">
        <v>95</v>
      </c>
      <c r="C53" s="104">
        <f>SUM(C51,C45,C40,C32,C14)</f>
        <v>4835342728</v>
      </c>
      <c r="D53" s="104">
        <f>SUM(D51,D45,D40,D32,D14)</f>
        <v>7794155024</v>
      </c>
      <c r="E53" s="104">
        <f>SUM(E51,E45,E40,E32,E14)</f>
        <v>8183862775.2000008</v>
      </c>
      <c r="F53" s="104">
        <f>SUM(F51,F45,F40,F32,F14)</f>
        <v>8593055913.9599991</v>
      </c>
      <c r="G53" s="104">
        <f>SUM(G51,G45,G40,G32,G14)</f>
        <v>24571073713.160004</v>
      </c>
      <c r="H53" s="104">
        <v>3603308400</v>
      </c>
      <c r="J53" s="64">
        <f t="shared" si="0"/>
        <v>3711407652</v>
      </c>
    </row>
    <row r="54" spans="1:10">
      <c r="A54" s="79"/>
      <c r="B54" s="11"/>
      <c r="C54" s="80"/>
      <c r="D54" s="80"/>
      <c r="E54" s="80"/>
      <c r="F54" s="80"/>
      <c r="G54" s="80"/>
      <c r="H54" s="80"/>
    </row>
    <row r="55" spans="1:10">
      <c r="A55" s="79"/>
      <c r="B55" s="11"/>
      <c r="C55" s="11"/>
      <c r="D55" s="11"/>
      <c r="E55" s="11"/>
      <c r="F55" s="11"/>
      <c r="G55" s="11"/>
      <c r="H55" s="11"/>
    </row>
    <row r="56" spans="1:10">
      <c r="A56" s="79"/>
      <c r="B56" s="11"/>
      <c r="C56" s="11"/>
      <c r="D56" s="11"/>
      <c r="E56" s="11"/>
      <c r="F56" s="11"/>
      <c r="G56" s="11"/>
      <c r="H56" s="11"/>
    </row>
    <row r="57" spans="1:10">
      <c r="A57" s="79"/>
      <c r="B57" s="11"/>
      <c r="C57" s="11"/>
      <c r="D57" s="11"/>
      <c r="E57" s="11"/>
      <c r="F57" s="11"/>
      <c r="G57" s="11"/>
      <c r="H57" s="11"/>
    </row>
    <row r="58" spans="1:10">
      <c r="A58" s="79"/>
      <c r="B58" s="11"/>
      <c r="C58" s="11"/>
      <c r="D58" s="11"/>
      <c r="E58" s="11"/>
      <c r="F58" s="11"/>
      <c r="G58" s="11"/>
      <c r="H58" s="11"/>
    </row>
    <row r="59" spans="1:10">
      <c r="A59" s="79"/>
      <c r="B59" s="11"/>
      <c r="C59" s="11"/>
      <c r="D59" s="11"/>
      <c r="E59" s="11"/>
      <c r="F59" s="11"/>
      <c r="G59" s="11"/>
      <c r="H59" s="11"/>
    </row>
    <row r="60" spans="1:10">
      <c r="A60" s="79"/>
      <c r="B60" s="11"/>
      <c r="C60" s="11"/>
      <c r="D60" s="11"/>
      <c r="E60" s="11"/>
      <c r="F60" s="11"/>
      <c r="G60" s="11"/>
      <c r="H60" s="11"/>
    </row>
    <row r="61" spans="1:10">
      <c r="A61" s="79"/>
      <c r="B61" s="11"/>
      <c r="C61" s="11"/>
      <c r="D61" s="11"/>
      <c r="E61" s="11"/>
      <c r="F61" s="11"/>
      <c r="G61" s="11"/>
      <c r="H61" s="11"/>
    </row>
    <row r="62" spans="1:10">
      <c r="A62" s="79"/>
      <c r="B62" s="11"/>
      <c r="C62" s="11"/>
      <c r="D62" s="11"/>
      <c r="E62" s="11"/>
      <c r="F62" s="11"/>
      <c r="G62" s="11"/>
      <c r="H62" s="11"/>
    </row>
    <row r="63" spans="1:10">
      <c r="A63" s="79"/>
      <c r="B63" s="11"/>
      <c r="C63" s="11"/>
      <c r="D63" s="11"/>
      <c r="E63" s="11"/>
      <c r="F63" s="11"/>
      <c r="G63" s="11"/>
      <c r="H63" s="11"/>
    </row>
    <row r="64" spans="1:10">
      <c r="A64" s="79"/>
      <c r="B64" s="11"/>
      <c r="C64" s="11"/>
      <c r="D64" s="11"/>
      <c r="E64" s="11"/>
      <c r="F64" s="11"/>
      <c r="G64" s="11"/>
      <c r="H64" s="11"/>
    </row>
    <row r="65" spans="1:8">
      <c r="A65" s="79"/>
      <c r="B65" s="11"/>
      <c r="C65" s="11"/>
      <c r="D65" s="11"/>
      <c r="E65" s="11"/>
      <c r="F65" s="11"/>
      <c r="G65" s="11"/>
      <c r="H65" s="11"/>
    </row>
    <row r="66" spans="1:8">
      <c r="A66" s="79"/>
      <c r="B66" s="11"/>
      <c r="C66" s="11"/>
      <c r="D66" s="11"/>
      <c r="E66" s="11"/>
      <c r="F66" s="11"/>
      <c r="G66" s="11"/>
      <c r="H66" s="11"/>
    </row>
    <row r="67" spans="1:8">
      <c r="A67" s="11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1"/>
      <c r="B69" s="11"/>
      <c r="C69" s="11"/>
      <c r="D69" s="11"/>
      <c r="E69" s="11"/>
      <c r="F69" s="11"/>
      <c r="G69" s="11"/>
      <c r="H69" s="11"/>
    </row>
    <row r="70" spans="1:8">
      <c r="A70" s="11"/>
      <c r="B70" s="11"/>
      <c r="C70" s="11"/>
      <c r="D70" s="11"/>
      <c r="E70" s="11"/>
      <c r="F70" s="11"/>
      <c r="G70" s="11"/>
      <c r="H70" s="11"/>
    </row>
    <row r="71" spans="1:8">
      <c r="A71" s="11"/>
      <c r="B71" s="11"/>
      <c r="C71" s="11"/>
      <c r="D71" s="11"/>
      <c r="E71" s="11"/>
      <c r="F71" s="11"/>
      <c r="G71" s="11"/>
      <c r="H71" s="11"/>
    </row>
    <row r="72" spans="1:8">
      <c r="A72" s="11"/>
      <c r="B72" s="11"/>
      <c r="C72" s="11"/>
      <c r="D72" s="11"/>
      <c r="E72" s="11"/>
      <c r="F72" s="11"/>
      <c r="G72" s="11"/>
      <c r="H72" s="11"/>
    </row>
    <row r="73" spans="1:8">
      <c r="A73" s="11"/>
      <c r="B73" s="11"/>
      <c r="C73" s="11"/>
      <c r="D73" s="11"/>
      <c r="E73" s="11"/>
      <c r="F73" s="11"/>
      <c r="G73" s="11"/>
      <c r="H73" s="11"/>
    </row>
    <row r="74" spans="1:8">
      <c r="A74" s="11"/>
      <c r="B74" s="11"/>
      <c r="C74" s="11"/>
      <c r="D74" s="11"/>
      <c r="E74" s="11"/>
      <c r="F74" s="11"/>
      <c r="G74" s="11"/>
      <c r="H74" s="11"/>
    </row>
    <row r="75" spans="1:8">
      <c r="A75" s="11"/>
      <c r="B75" s="11"/>
      <c r="C75" s="11"/>
      <c r="D75" s="11"/>
      <c r="E75" s="11"/>
      <c r="F75" s="11"/>
      <c r="G75" s="11"/>
      <c r="H75" s="11"/>
    </row>
    <row r="76" spans="1:8">
      <c r="A76" s="11"/>
      <c r="B76" s="11"/>
      <c r="C76" s="11"/>
      <c r="D76" s="11"/>
      <c r="E76" s="11"/>
      <c r="F76" s="11"/>
      <c r="G76" s="11"/>
      <c r="H76" s="11"/>
    </row>
    <row r="77" spans="1:8">
      <c r="A77" s="11"/>
      <c r="B77" s="11"/>
      <c r="C77" s="11"/>
      <c r="D77" s="11"/>
      <c r="E77" s="11"/>
      <c r="F77" s="11"/>
      <c r="G77" s="11"/>
      <c r="H77" s="11"/>
    </row>
    <row r="78" spans="1:8">
      <c r="A78" s="11"/>
      <c r="B78" s="11"/>
      <c r="C78" s="11"/>
      <c r="D78" s="11"/>
      <c r="E78" s="11"/>
      <c r="F78" s="11"/>
      <c r="G78" s="11"/>
      <c r="H78" s="11"/>
    </row>
    <row r="79" spans="1:8">
      <c r="A79" s="11"/>
      <c r="B79" s="11"/>
      <c r="C79" s="11"/>
      <c r="D79" s="11"/>
      <c r="E79" s="11"/>
      <c r="F79" s="11"/>
      <c r="G79" s="11"/>
      <c r="H79" s="11"/>
    </row>
    <row r="80" spans="1:8">
      <c r="A80" s="11"/>
      <c r="B80" s="11"/>
      <c r="C80" s="11"/>
      <c r="D80" s="11"/>
      <c r="E80" s="11"/>
      <c r="F80" s="11"/>
      <c r="G80" s="11"/>
      <c r="H80" s="11"/>
    </row>
    <row r="81" spans="1:8">
      <c r="A81" s="11"/>
      <c r="B81" s="11"/>
      <c r="C81" s="11"/>
      <c r="D81" s="11"/>
      <c r="E81" s="11"/>
      <c r="F81" s="11"/>
      <c r="G81" s="11"/>
      <c r="H81" s="11"/>
    </row>
    <row r="82" spans="1:8">
      <c r="A82" s="11"/>
      <c r="B82" s="11"/>
      <c r="C82" s="11"/>
      <c r="D82" s="11"/>
      <c r="E82" s="11"/>
      <c r="F82" s="11"/>
      <c r="G82" s="11"/>
      <c r="H82" s="11"/>
    </row>
    <row r="83" spans="1:8">
      <c r="A83" s="11"/>
      <c r="B83" s="11"/>
      <c r="C83" s="11"/>
      <c r="D83" s="11"/>
      <c r="E83" s="11"/>
      <c r="F83" s="11"/>
      <c r="G83" s="11"/>
      <c r="H83" s="11"/>
    </row>
    <row r="84" spans="1:8">
      <c r="A84" s="11"/>
      <c r="B84" s="11"/>
      <c r="C84" s="11"/>
      <c r="D84" s="11"/>
      <c r="E84" s="11"/>
      <c r="F84" s="11"/>
      <c r="G84" s="11"/>
      <c r="H84" s="11"/>
    </row>
    <row r="85" spans="1:8">
      <c r="A85" s="11"/>
      <c r="B85" s="11"/>
      <c r="C85" s="11"/>
      <c r="D85" s="11"/>
      <c r="E85" s="11"/>
      <c r="F85" s="11"/>
      <c r="G85" s="11"/>
      <c r="H85" s="11"/>
    </row>
    <row r="86" spans="1:8">
      <c r="A86" s="11"/>
      <c r="B86" s="11"/>
      <c r="C86" s="11"/>
      <c r="D86" s="11"/>
      <c r="E86" s="11"/>
      <c r="F86" s="11"/>
      <c r="G86" s="11"/>
      <c r="H86" s="11"/>
    </row>
    <row r="87" spans="1:8">
      <c r="A87" s="11"/>
      <c r="B87" s="11"/>
      <c r="C87" s="11"/>
      <c r="D87" s="11"/>
      <c r="E87" s="11"/>
      <c r="F87" s="11"/>
      <c r="G87" s="11"/>
      <c r="H87" s="11"/>
    </row>
    <row r="88" spans="1:8">
      <c r="A88" s="11"/>
      <c r="B88" s="11"/>
      <c r="C88" s="11"/>
      <c r="D88" s="11"/>
      <c r="E88" s="11"/>
      <c r="F88" s="11"/>
      <c r="G88" s="11"/>
      <c r="H88" s="11"/>
    </row>
    <row r="89" spans="1:8">
      <c r="A89" s="11"/>
      <c r="B89" s="11"/>
      <c r="C89" s="11"/>
      <c r="D89" s="11"/>
      <c r="E89" s="11"/>
      <c r="F89" s="11"/>
      <c r="G89" s="11"/>
      <c r="H89" s="11"/>
    </row>
    <row r="90" spans="1:8">
      <c r="A90" s="11"/>
      <c r="B90" s="11"/>
      <c r="C90" s="11"/>
      <c r="D90" s="11"/>
      <c r="E90" s="11"/>
      <c r="F90" s="11"/>
      <c r="G90" s="11"/>
      <c r="H90" s="11"/>
    </row>
    <row r="91" spans="1:8">
      <c r="A91" s="11"/>
      <c r="B91" s="11"/>
      <c r="C91" s="11"/>
      <c r="D91" s="11"/>
      <c r="E91" s="11"/>
      <c r="F91" s="11"/>
      <c r="G91" s="11"/>
      <c r="H91" s="11"/>
    </row>
    <row r="92" spans="1:8">
      <c r="A92" s="11"/>
      <c r="B92" s="11"/>
      <c r="C92" s="11"/>
      <c r="D92" s="11"/>
      <c r="E92" s="11"/>
      <c r="F92" s="11"/>
      <c r="G92" s="11"/>
      <c r="H92" s="11"/>
    </row>
    <row r="93" spans="1:8">
      <c r="A93" s="1"/>
    </row>
    <row r="94" spans="1:8">
      <c r="A94" s="1"/>
    </row>
    <row r="95" spans="1:8">
      <c r="A95" s="1"/>
    </row>
    <row r="96" spans="1:8">
      <c r="A96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40" orientation="landscape" useFirstPageNumber="1" verticalDpi="300" r:id="rId1"/>
  <headerFooter>
    <oddFooter>&amp;C&amp;"Arial Black,Regular"&amp;18&amp;P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J95"/>
  <sheetViews>
    <sheetView view="pageBreakPreview" topLeftCell="A43" zoomScale="60" workbookViewId="0">
      <selection activeCell="B55" sqref="B55"/>
    </sheetView>
  </sheetViews>
  <sheetFormatPr defaultColWidth="9.140625" defaultRowHeight="16.5"/>
  <cols>
    <col min="1" max="1" width="14.28515625" style="6" customWidth="1"/>
    <col min="2" max="2" width="89.85546875" style="1" customWidth="1"/>
    <col min="3" max="3" width="0.140625" style="1" customWidth="1"/>
    <col min="4" max="4" width="26.140625" style="1" customWidth="1"/>
    <col min="5" max="5" width="22.42578125" style="1" customWidth="1"/>
    <col min="6" max="6" width="21" style="1" customWidth="1"/>
    <col min="7" max="7" width="19.5703125" style="1" customWidth="1"/>
    <col min="8" max="8" width="23.42578125" style="1" customWidth="1"/>
    <col min="9" max="9" width="9.140625" style="1"/>
    <col min="10" max="10" width="17.710937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301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5" t="s">
        <v>99</v>
      </c>
      <c r="B4" s="175"/>
      <c r="C4" s="175"/>
      <c r="D4" s="175"/>
      <c r="E4" s="175"/>
      <c r="F4" s="175"/>
      <c r="G4" s="175"/>
      <c r="H4" s="175"/>
    </row>
    <row r="5" spans="1:10" ht="108.7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I8" s="11"/>
    </row>
    <row r="9" spans="1:10" s="11" customFormat="1" ht="35.1" customHeight="1">
      <c r="A9" s="71">
        <v>23010154</v>
      </c>
      <c r="B9" s="69" t="s">
        <v>141</v>
      </c>
      <c r="C9" s="73"/>
      <c r="D9" s="73"/>
      <c r="E9" s="70"/>
      <c r="F9" s="70"/>
      <c r="G9" s="73"/>
      <c r="H9" s="73"/>
    </row>
    <row r="10" spans="1:10" s="11" customFormat="1" ht="35.1" customHeight="1">
      <c r="A10" s="71">
        <v>23010155</v>
      </c>
      <c r="B10" s="69" t="s">
        <v>145</v>
      </c>
      <c r="C10" s="73"/>
      <c r="D10" s="73"/>
      <c r="E10" s="70"/>
      <c r="F10" s="70"/>
      <c r="G10" s="73"/>
      <c r="H10" s="73"/>
    </row>
    <row r="11" spans="1:10" s="11" customFormat="1" ht="35.1" customHeight="1">
      <c r="A11" s="71">
        <v>23010156</v>
      </c>
      <c r="B11" s="69" t="s">
        <v>156</v>
      </c>
      <c r="C11" s="70">
        <f>PRODUCT(H11,1.02)</f>
        <v>253266652.80000001</v>
      </c>
      <c r="D11" s="70">
        <v>150000000</v>
      </c>
      <c r="E11" s="70">
        <f>PRODUCT(D11,1.05)</f>
        <v>157500000</v>
      </c>
      <c r="F11" s="70">
        <f>PRODUCT(E11,1.05)</f>
        <v>165375000</v>
      </c>
      <c r="G11" s="73">
        <f>SUM(D11:F11)</f>
        <v>472875000</v>
      </c>
      <c r="H11" s="73">
        <v>248300640</v>
      </c>
      <c r="J11" s="65">
        <f>PRODUCT(H11,1.03)</f>
        <v>255749659.20000002</v>
      </c>
    </row>
    <row r="12" spans="1:10" ht="35.1" customHeight="1">
      <c r="A12" s="107"/>
      <c r="B12" s="108" t="s">
        <v>37</v>
      </c>
      <c r="C12" s="109">
        <f>SUM(C7:C11)</f>
        <v>253266652.80000001</v>
      </c>
      <c r="D12" s="109">
        <f>SUM(D8:D11)</f>
        <v>150000000</v>
      </c>
      <c r="E12" s="110">
        <f>SUM(E11)</f>
        <v>157500000</v>
      </c>
      <c r="F12" s="110">
        <f>SUM(F11)</f>
        <v>165375000</v>
      </c>
      <c r="G12" s="110">
        <f>SUM(G11)</f>
        <v>472875000</v>
      </c>
      <c r="H12" s="109">
        <v>248300640</v>
      </c>
      <c r="I12" s="11"/>
      <c r="J12" s="65">
        <f t="shared" ref="J12:J52" si="0">PRODUCT(H12,1.03)</f>
        <v>255749659.20000002</v>
      </c>
    </row>
    <row r="13" spans="1:10" ht="35.1" customHeight="1">
      <c r="A13" s="71"/>
      <c r="B13" s="69"/>
      <c r="C13" s="73"/>
      <c r="D13" s="73"/>
      <c r="E13" s="70"/>
      <c r="F13" s="70"/>
      <c r="G13" s="73"/>
      <c r="H13" s="73"/>
      <c r="I13" s="11"/>
      <c r="J13" s="65">
        <f t="shared" si="0"/>
        <v>1.03</v>
      </c>
    </row>
    <row r="14" spans="1:10" ht="35.1" customHeight="1">
      <c r="A14" s="71">
        <v>23020100</v>
      </c>
      <c r="B14" s="69" t="s">
        <v>38</v>
      </c>
      <c r="C14" s="73"/>
      <c r="D14" s="73"/>
      <c r="E14" s="70"/>
      <c r="F14" s="70"/>
      <c r="G14" s="73"/>
      <c r="H14" s="73"/>
      <c r="I14" s="11"/>
      <c r="J14" s="65">
        <f t="shared" si="0"/>
        <v>1.03</v>
      </c>
    </row>
    <row r="15" spans="1:10" ht="35.1" customHeight="1">
      <c r="A15" s="71">
        <v>23020101</v>
      </c>
      <c r="B15" s="69" t="s">
        <v>102</v>
      </c>
      <c r="C15" s="73"/>
      <c r="D15" s="73"/>
      <c r="E15" s="70"/>
      <c r="F15" s="70"/>
      <c r="G15" s="73"/>
      <c r="H15" s="73"/>
      <c r="I15" s="11"/>
      <c r="J15" s="65">
        <f t="shared" si="0"/>
        <v>1.03</v>
      </c>
    </row>
    <row r="16" spans="1:10" ht="35.1" customHeight="1">
      <c r="A16" s="71">
        <v>23020105</v>
      </c>
      <c r="B16" s="69" t="s">
        <v>43</v>
      </c>
      <c r="C16" s="70">
        <f>PRODUCT(H16,1.02)</f>
        <v>47349852.480000004</v>
      </c>
      <c r="D16" s="70">
        <v>47814066.719999999</v>
      </c>
      <c r="E16" s="70">
        <f>PRODUCT(D16,1.05)</f>
        <v>50204770.056000002</v>
      </c>
      <c r="F16" s="70">
        <f>PRODUCT(E16,1.05)</f>
        <v>52715008.558800004</v>
      </c>
      <c r="G16" s="73">
        <f>SUM(D16:F16)</f>
        <v>150733845.3348</v>
      </c>
      <c r="H16" s="73">
        <v>46421424</v>
      </c>
      <c r="I16" s="11"/>
      <c r="J16" s="65">
        <f t="shared" si="0"/>
        <v>47814066.719999999</v>
      </c>
    </row>
    <row r="17" spans="1:10" ht="35.1" customHeight="1">
      <c r="A17" s="71">
        <v>23020106</v>
      </c>
      <c r="B17" s="69" t="s">
        <v>44</v>
      </c>
      <c r="C17" s="73"/>
      <c r="D17" s="73"/>
      <c r="E17" s="70"/>
      <c r="F17" s="70"/>
      <c r="G17" s="73"/>
      <c r="H17" s="73"/>
      <c r="I17" s="11"/>
      <c r="J17" s="65">
        <f t="shared" si="0"/>
        <v>1.03</v>
      </c>
    </row>
    <row r="18" spans="1:10" ht="35.1" customHeight="1">
      <c r="A18" s="71">
        <v>23020148</v>
      </c>
      <c r="B18" s="69" t="s">
        <v>150</v>
      </c>
      <c r="C18" s="73"/>
      <c r="D18" s="73"/>
      <c r="E18" s="70"/>
      <c r="F18" s="70"/>
      <c r="G18" s="73"/>
      <c r="H18" s="73"/>
      <c r="I18" s="11"/>
      <c r="J18" s="65">
        <f t="shared" si="0"/>
        <v>1.03</v>
      </c>
    </row>
    <row r="19" spans="1:10" ht="35.1" customHeight="1">
      <c r="A19" s="71">
        <v>23020149</v>
      </c>
      <c r="B19" s="69" t="s">
        <v>153</v>
      </c>
      <c r="C19" s="73"/>
      <c r="D19" s="73"/>
      <c r="E19" s="70"/>
      <c r="F19" s="70"/>
      <c r="G19" s="73"/>
      <c r="H19" s="73"/>
      <c r="I19" s="11"/>
      <c r="J19" s="65">
        <f t="shared" si="0"/>
        <v>1.03</v>
      </c>
    </row>
    <row r="20" spans="1:10" ht="35.1" customHeight="1">
      <c r="A20" s="71">
        <v>23020150</v>
      </c>
      <c r="B20" s="69" t="s">
        <v>154</v>
      </c>
      <c r="C20" s="70">
        <f>PRODUCT(H20,1.02)</f>
        <v>66069561.600000001</v>
      </c>
      <c r="D20" s="70">
        <v>66717302.399999999</v>
      </c>
      <c r="E20" s="70">
        <f>PRODUCT(D20,1.05)</f>
        <v>70053167.519999996</v>
      </c>
      <c r="F20" s="70">
        <f>PRODUCT(E20,1.05)</f>
        <v>73555825.895999998</v>
      </c>
      <c r="G20" s="73">
        <f>SUM(D20:F20)</f>
        <v>210326295.81599998</v>
      </c>
      <c r="H20" s="73">
        <v>64774080</v>
      </c>
      <c r="I20" s="11"/>
      <c r="J20" s="65">
        <f t="shared" si="0"/>
        <v>66717302.399999999</v>
      </c>
    </row>
    <row r="21" spans="1:10" ht="35.1" customHeight="1">
      <c r="A21" s="71">
        <v>23020151</v>
      </c>
      <c r="B21" s="69" t="s">
        <v>155</v>
      </c>
      <c r="C21" s="70">
        <f>PRODUCT(H21,1.02)</f>
        <v>269784043.19999999</v>
      </c>
      <c r="D21" s="70">
        <v>200000000</v>
      </c>
      <c r="E21" s="70">
        <f>PRODUCT(D21,1.05)</f>
        <v>210000000</v>
      </c>
      <c r="F21" s="70">
        <f>PRODUCT(E21,1.05)</f>
        <v>220500000</v>
      </c>
      <c r="G21" s="73">
        <f>SUM(D21:F21)</f>
        <v>630500000</v>
      </c>
      <c r="H21" s="73">
        <v>264494160</v>
      </c>
      <c r="I21" s="11"/>
      <c r="J21" s="65">
        <f t="shared" si="0"/>
        <v>272428984.80000001</v>
      </c>
    </row>
    <row r="22" spans="1:10" ht="35.1" customHeight="1">
      <c r="A22" s="71">
        <v>23020152</v>
      </c>
      <c r="B22" s="69" t="s">
        <v>172</v>
      </c>
      <c r="C22" s="73"/>
      <c r="D22" s="73"/>
      <c r="E22" s="70"/>
      <c r="F22" s="70"/>
      <c r="G22" s="73"/>
      <c r="H22" s="73"/>
      <c r="I22" s="11"/>
      <c r="J22" s="65">
        <f t="shared" si="0"/>
        <v>1.03</v>
      </c>
    </row>
    <row r="23" spans="1:10" ht="35.1" customHeight="1">
      <c r="A23" s="107"/>
      <c r="B23" s="108" t="s">
        <v>37</v>
      </c>
      <c r="C23" s="109">
        <f>SUM(C14:C22)</f>
        <v>383203457.27999997</v>
      </c>
      <c r="D23" s="109">
        <f>SUM(D15:D22)</f>
        <v>314531369.12</v>
      </c>
      <c r="E23" s="110">
        <f>SUM(E16:E22)</f>
        <v>330257937.57599998</v>
      </c>
      <c r="F23" s="110">
        <f>SUM(F16:F22)</f>
        <v>346770834.45480001</v>
      </c>
      <c r="G23" s="110">
        <f>SUM(G16:G22)</f>
        <v>991560141.15079999</v>
      </c>
      <c r="H23" s="109">
        <v>375689664</v>
      </c>
      <c r="I23" s="11"/>
      <c r="J23" s="65">
        <f t="shared" si="0"/>
        <v>386960353.92000002</v>
      </c>
    </row>
    <row r="24" spans="1:10" ht="35.1" customHeight="1">
      <c r="A24" s="71"/>
      <c r="B24" s="69"/>
      <c r="C24" s="73"/>
      <c r="D24" s="73"/>
      <c r="E24" s="70"/>
      <c r="F24" s="70"/>
      <c r="G24" s="73"/>
      <c r="H24" s="73"/>
      <c r="I24" s="11"/>
      <c r="J24" s="65">
        <f t="shared" si="0"/>
        <v>1.03</v>
      </c>
    </row>
    <row r="25" spans="1:10" ht="35.1" customHeight="1">
      <c r="A25" s="71">
        <v>23030100</v>
      </c>
      <c r="B25" s="69" t="s">
        <v>61</v>
      </c>
      <c r="C25" s="73"/>
      <c r="D25" s="73"/>
      <c r="E25" s="70"/>
      <c r="F25" s="70"/>
      <c r="G25" s="73"/>
      <c r="H25" s="73"/>
      <c r="I25" s="11"/>
      <c r="J25" s="65">
        <f t="shared" si="0"/>
        <v>1.03</v>
      </c>
    </row>
    <row r="26" spans="1:10" ht="35.1" customHeight="1">
      <c r="A26" s="71">
        <v>23030101</v>
      </c>
      <c r="B26" s="69" t="s">
        <v>62</v>
      </c>
      <c r="C26" s="73"/>
      <c r="D26" s="73"/>
      <c r="E26" s="70"/>
      <c r="F26" s="70"/>
      <c r="G26" s="73"/>
      <c r="H26" s="73"/>
      <c r="I26" s="11"/>
      <c r="J26" s="65">
        <f t="shared" si="0"/>
        <v>1.03</v>
      </c>
    </row>
    <row r="27" spans="1:10" ht="35.1" customHeight="1">
      <c r="A27" s="71">
        <v>23020149</v>
      </c>
      <c r="B27" s="69" t="s">
        <v>181</v>
      </c>
      <c r="C27" s="73"/>
      <c r="D27" s="73"/>
      <c r="E27" s="70"/>
      <c r="F27" s="70"/>
      <c r="G27" s="73"/>
      <c r="H27" s="73"/>
      <c r="I27" s="11"/>
      <c r="J27" s="65">
        <f t="shared" si="0"/>
        <v>1.03</v>
      </c>
    </row>
    <row r="28" spans="1:10" ht="35.1" customHeight="1">
      <c r="A28" s="71">
        <v>23020150</v>
      </c>
      <c r="B28" s="69" t="s">
        <v>182</v>
      </c>
      <c r="C28" s="73"/>
      <c r="D28" s="73"/>
      <c r="E28" s="70"/>
      <c r="F28" s="70"/>
      <c r="G28" s="73"/>
      <c r="H28" s="73"/>
      <c r="I28" s="11"/>
      <c r="J28" s="65">
        <f t="shared" si="0"/>
        <v>1.03</v>
      </c>
    </row>
    <row r="29" spans="1:10" ht="35.1" customHeight="1">
      <c r="A29" s="71">
        <v>23020151</v>
      </c>
      <c r="B29" s="69" t="s">
        <v>183</v>
      </c>
      <c r="C29" s="70">
        <f>PRODUCT(H29,1.02)</f>
        <v>93598545.600000009</v>
      </c>
      <c r="D29" s="70">
        <v>70000000</v>
      </c>
      <c r="E29" s="70">
        <f>PRODUCT(D29,1.05)</f>
        <v>73500000</v>
      </c>
      <c r="F29" s="70">
        <f>PRODUCT(E29,1.05)</f>
        <v>77175000</v>
      </c>
      <c r="G29" s="73">
        <f>SUM(D29:F29)</f>
        <v>220675000</v>
      </c>
      <c r="H29" s="73">
        <v>91763280</v>
      </c>
      <c r="I29" s="11"/>
      <c r="J29" s="65">
        <f t="shared" si="0"/>
        <v>94516178.400000006</v>
      </c>
    </row>
    <row r="30" spans="1:10" ht="35.1" customHeight="1">
      <c r="A30" s="71">
        <v>23020155</v>
      </c>
      <c r="B30" s="69" t="s">
        <v>186</v>
      </c>
      <c r="C30" s="73"/>
      <c r="D30" s="73"/>
      <c r="E30" s="70"/>
      <c r="F30" s="70"/>
      <c r="G30" s="73"/>
      <c r="H30" s="73"/>
      <c r="I30" s="11"/>
      <c r="J30" s="65">
        <f t="shared" si="0"/>
        <v>1.03</v>
      </c>
    </row>
    <row r="31" spans="1:10" ht="35.1" customHeight="1">
      <c r="A31" s="71">
        <v>23020156</v>
      </c>
      <c r="B31" s="69" t="s">
        <v>100</v>
      </c>
      <c r="C31" s="73"/>
      <c r="D31" s="73"/>
      <c r="E31" s="70"/>
      <c r="F31" s="70"/>
      <c r="G31" s="73"/>
      <c r="H31" s="73"/>
      <c r="I31" s="11"/>
      <c r="J31" s="65">
        <f t="shared" si="0"/>
        <v>1.03</v>
      </c>
    </row>
    <row r="32" spans="1:10" ht="35.1" customHeight="1">
      <c r="A32" s="107"/>
      <c r="B32" s="108" t="s">
        <v>37</v>
      </c>
      <c r="C32" s="109">
        <f>SUM(C25:C31)</f>
        <v>93598545.600000009</v>
      </c>
      <c r="D32" s="109">
        <f>SUM(D25:D31)</f>
        <v>70000000</v>
      </c>
      <c r="E32" s="110">
        <f>SUM(E29:E31)</f>
        <v>73500000</v>
      </c>
      <c r="F32" s="110">
        <f>SUM(F29:F31)</f>
        <v>77175000</v>
      </c>
      <c r="G32" s="109">
        <f>SUM(G29:G31)</f>
        <v>220675000</v>
      </c>
      <c r="H32" s="109">
        <v>91763280</v>
      </c>
      <c r="I32" s="11"/>
      <c r="J32" s="65">
        <f t="shared" si="0"/>
        <v>94516178.400000006</v>
      </c>
    </row>
    <row r="33" spans="1:10" ht="35.1" customHeight="1">
      <c r="A33" s="71"/>
      <c r="B33" s="69"/>
      <c r="C33" s="73"/>
      <c r="D33" s="73"/>
      <c r="E33" s="70"/>
      <c r="F33" s="70"/>
      <c r="G33" s="73"/>
      <c r="H33" s="73"/>
      <c r="I33" s="11"/>
      <c r="J33" s="65">
        <f t="shared" si="0"/>
        <v>1.03</v>
      </c>
    </row>
    <row r="34" spans="1:10" ht="35.1" customHeight="1">
      <c r="A34" s="71">
        <v>23040100</v>
      </c>
      <c r="B34" s="69" t="s">
        <v>83</v>
      </c>
      <c r="C34" s="73"/>
      <c r="D34" s="73"/>
      <c r="E34" s="70"/>
      <c r="F34" s="70"/>
      <c r="G34" s="73"/>
      <c r="H34" s="73"/>
      <c r="I34" s="11"/>
      <c r="J34" s="65">
        <f t="shared" si="0"/>
        <v>1.03</v>
      </c>
    </row>
    <row r="35" spans="1:10" ht="35.1" customHeight="1">
      <c r="A35" s="71">
        <v>23040101</v>
      </c>
      <c r="B35" s="69" t="s">
        <v>84</v>
      </c>
      <c r="C35" s="73"/>
      <c r="D35" s="73"/>
      <c r="E35" s="70"/>
      <c r="F35" s="70"/>
      <c r="G35" s="73"/>
      <c r="H35" s="73"/>
      <c r="I35" s="11"/>
      <c r="J35" s="65">
        <f t="shared" si="0"/>
        <v>1.03</v>
      </c>
    </row>
    <row r="36" spans="1:10" ht="35.1" customHeight="1">
      <c r="A36" s="71">
        <v>23040108</v>
      </c>
      <c r="B36" s="69" t="s">
        <v>103</v>
      </c>
      <c r="C36" s="73"/>
      <c r="D36" s="73"/>
      <c r="E36" s="70"/>
      <c r="F36" s="70"/>
      <c r="G36" s="73"/>
      <c r="H36" s="73"/>
      <c r="I36" s="11"/>
      <c r="J36" s="65">
        <f t="shared" si="0"/>
        <v>1.03</v>
      </c>
    </row>
    <row r="37" spans="1:10" ht="35.1" customHeight="1">
      <c r="A37" s="71">
        <v>23040109</v>
      </c>
      <c r="B37" s="69" t="s">
        <v>200</v>
      </c>
      <c r="C37" s="73"/>
      <c r="D37" s="73"/>
      <c r="E37" s="70"/>
      <c r="F37" s="70"/>
      <c r="G37" s="73"/>
      <c r="H37" s="73"/>
      <c r="I37" s="11"/>
      <c r="J37" s="65">
        <f t="shared" si="0"/>
        <v>1.03</v>
      </c>
    </row>
    <row r="38" spans="1:10" ht="35.1" customHeight="1">
      <c r="A38" s="107"/>
      <c r="B38" s="108" t="s">
        <v>37</v>
      </c>
      <c r="C38" s="109">
        <v>0</v>
      </c>
      <c r="D38" s="109"/>
      <c r="E38" s="110"/>
      <c r="F38" s="110"/>
      <c r="G38" s="109"/>
      <c r="H38" s="109"/>
      <c r="I38" s="11"/>
      <c r="J38" s="65">
        <f t="shared" si="0"/>
        <v>1.03</v>
      </c>
    </row>
    <row r="39" spans="1:10" ht="35.1" customHeight="1">
      <c r="A39" s="71"/>
      <c r="B39" s="69"/>
      <c r="C39" s="73"/>
      <c r="D39" s="73"/>
      <c r="E39" s="70"/>
      <c r="F39" s="70"/>
      <c r="G39" s="73"/>
      <c r="H39" s="73"/>
      <c r="I39" s="11"/>
      <c r="J39" s="65">
        <f t="shared" si="0"/>
        <v>1.03</v>
      </c>
    </row>
    <row r="40" spans="1:10" ht="35.1" customHeight="1">
      <c r="A40" s="71">
        <v>23050100</v>
      </c>
      <c r="B40" s="69" t="s">
        <v>89</v>
      </c>
      <c r="C40" s="73"/>
      <c r="D40" s="73"/>
      <c r="E40" s="70"/>
      <c r="F40" s="70"/>
      <c r="G40" s="73"/>
      <c r="H40" s="73"/>
      <c r="I40" s="11"/>
      <c r="J40" s="65">
        <f t="shared" si="0"/>
        <v>1.03</v>
      </c>
    </row>
    <row r="41" spans="1:10" ht="35.1" customHeight="1">
      <c r="A41" s="71">
        <v>23050101</v>
      </c>
      <c r="B41" s="162" t="s">
        <v>90</v>
      </c>
      <c r="C41" s="73"/>
      <c r="D41" s="73"/>
      <c r="E41" s="70"/>
      <c r="F41" s="70"/>
      <c r="G41" s="73"/>
      <c r="H41" s="73"/>
      <c r="I41" s="11"/>
      <c r="J41" s="65">
        <f t="shared" si="0"/>
        <v>1.03</v>
      </c>
    </row>
    <row r="42" spans="1:10" ht="35.1" customHeight="1">
      <c r="A42" s="71">
        <v>23050102</v>
      </c>
      <c r="B42" s="162" t="s">
        <v>91</v>
      </c>
      <c r="C42" s="73"/>
      <c r="D42" s="73"/>
      <c r="E42" s="70"/>
      <c r="F42" s="70"/>
      <c r="G42" s="73"/>
      <c r="H42" s="73"/>
      <c r="I42" s="11"/>
      <c r="J42" s="65">
        <f t="shared" si="0"/>
        <v>1.03</v>
      </c>
    </row>
    <row r="43" spans="1:10" ht="35.1" customHeight="1">
      <c r="A43" s="71">
        <v>23050103</v>
      </c>
      <c r="B43" s="162" t="s">
        <v>92</v>
      </c>
      <c r="C43" s="70">
        <f>PRODUCT(H43,1.02)</f>
        <v>33034780.800000001</v>
      </c>
      <c r="D43" s="70">
        <v>33358651.199999999</v>
      </c>
      <c r="E43" s="70">
        <f>PRODUCT(D43,1.05)</f>
        <v>35026583.759999998</v>
      </c>
      <c r="F43" s="70">
        <f>PRODUCT(E43,1.05)</f>
        <v>36777912.947999999</v>
      </c>
      <c r="G43" s="73">
        <f>SUM(D43:F43)</f>
        <v>105163147.90799999</v>
      </c>
      <c r="H43" s="73">
        <v>32387040</v>
      </c>
      <c r="I43" s="11"/>
      <c r="J43" s="65">
        <f t="shared" si="0"/>
        <v>33358651.199999999</v>
      </c>
    </row>
    <row r="44" spans="1:10" ht="35.1" customHeight="1">
      <c r="A44" s="71">
        <v>23050104</v>
      </c>
      <c r="B44" s="162" t="s">
        <v>93</v>
      </c>
      <c r="C44" s="73"/>
      <c r="D44" s="73"/>
      <c r="E44" s="70"/>
      <c r="F44" s="70"/>
      <c r="G44" s="73"/>
      <c r="H44" s="73"/>
      <c r="I44" s="11"/>
      <c r="J44" s="65">
        <f t="shared" si="0"/>
        <v>1.03</v>
      </c>
    </row>
    <row r="45" spans="1:10" ht="35.1" customHeight="1">
      <c r="A45" s="71">
        <v>23050107</v>
      </c>
      <c r="B45" s="162" t="s">
        <v>94</v>
      </c>
      <c r="C45" s="73"/>
      <c r="D45" s="73"/>
      <c r="E45" s="70"/>
      <c r="F45" s="70"/>
      <c r="G45" s="73"/>
      <c r="H45" s="73"/>
      <c r="I45" s="11"/>
      <c r="J45" s="65">
        <f t="shared" si="0"/>
        <v>1.03</v>
      </c>
    </row>
    <row r="46" spans="1:10" ht="35.1" customHeight="1">
      <c r="A46" s="71">
        <v>23050146</v>
      </c>
      <c r="B46" s="162" t="s">
        <v>202</v>
      </c>
      <c r="C46" s="73"/>
      <c r="D46" s="73"/>
      <c r="E46" s="70"/>
      <c r="F46" s="70"/>
      <c r="G46" s="73"/>
      <c r="H46" s="73"/>
      <c r="I46" s="11"/>
      <c r="J46" s="65">
        <f t="shared" si="0"/>
        <v>1.03</v>
      </c>
    </row>
    <row r="47" spans="1:10" ht="35.1" customHeight="1">
      <c r="A47" s="71">
        <v>23050147</v>
      </c>
      <c r="B47" s="162" t="s">
        <v>197</v>
      </c>
      <c r="C47" s="73"/>
      <c r="D47" s="73"/>
      <c r="E47" s="70"/>
      <c r="F47" s="70"/>
      <c r="G47" s="73"/>
      <c r="H47" s="73"/>
      <c r="I47" s="11"/>
      <c r="J47" s="65">
        <f t="shared" si="0"/>
        <v>1.03</v>
      </c>
    </row>
    <row r="48" spans="1:10" ht="35.1" customHeight="1">
      <c r="A48" s="71">
        <v>23050148</v>
      </c>
      <c r="B48" s="162" t="s">
        <v>157</v>
      </c>
      <c r="C48" s="70">
        <f>PRODUCT(H48,1.02)</f>
        <v>247685947.20000002</v>
      </c>
      <c r="D48" s="70">
        <v>250114240.80000001</v>
      </c>
      <c r="E48" s="70">
        <f t="shared" ref="E48:F48" si="1">PRODUCT(D48,1.05)</f>
        <v>262619952.84000003</v>
      </c>
      <c r="F48" s="70">
        <f t="shared" si="1"/>
        <v>275750950.48200005</v>
      </c>
      <c r="G48" s="73">
        <f>SUM(D48:F48)</f>
        <v>788485144.1220001</v>
      </c>
      <c r="H48" s="73">
        <v>242829360</v>
      </c>
      <c r="I48" s="11"/>
      <c r="J48" s="65">
        <f t="shared" si="0"/>
        <v>250114240.80000001</v>
      </c>
    </row>
    <row r="49" spans="1:10" ht="35.1" customHeight="1">
      <c r="A49" s="71">
        <v>23050150</v>
      </c>
      <c r="B49" s="162" t="s">
        <v>264</v>
      </c>
      <c r="C49" s="70">
        <f>PRODUCT(H49,1.02)</f>
        <v>187272000</v>
      </c>
      <c r="D49" s="70">
        <v>189108000</v>
      </c>
      <c r="E49" s="70">
        <f t="shared" ref="E49:F49" si="2">PRODUCT(D49,1.05)</f>
        <v>198563400</v>
      </c>
      <c r="F49" s="70">
        <f t="shared" si="2"/>
        <v>208491570</v>
      </c>
      <c r="G49" s="73">
        <f>SUM(D49:F49)</f>
        <v>596162970</v>
      </c>
      <c r="H49" s="73">
        <v>183600000</v>
      </c>
      <c r="I49" s="11"/>
      <c r="J49" s="65">
        <f t="shared" si="0"/>
        <v>189108000</v>
      </c>
    </row>
    <row r="50" spans="1:10" ht="35.1" customHeight="1">
      <c r="A50" s="107"/>
      <c r="B50" s="108" t="s">
        <v>37</v>
      </c>
      <c r="C50" s="109">
        <f>SUM(C40:C49)</f>
        <v>467992728</v>
      </c>
      <c r="D50" s="109">
        <f>SUM(D41:D49)</f>
        <v>472580892</v>
      </c>
      <c r="E50" s="125">
        <f>SUM(E43:E49)</f>
        <v>496209936.60000002</v>
      </c>
      <c r="F50" s="125">
        <f>SUM(F43:F49)</f>
        <v>521020433.43000007</v>
      </c>
      <c r="G50" s="125">
        <f>SUM(G43:G49)</f>
        <v>1489811262.0300002</v>
      </c>
      <c r="H50" s="109">
        <v>458816400</v>
      </c>
      <c r="I50" s="11"/>
      <c r="J50" s="65">
        <f t="shared" si="0"/>
        <v>472580892</v>
      </c>
    </row>
    <row r="51" spans="1:10" ht="35.1" customHeight="1">
      <c r="A51" s="71"/>
      <c r="B51" s="69"/>
      <c r="C51" s="73"/>
      <c r="D51" s="73"/>
      <c r="E51" s="70"/>
      <c r="F51" s="70"/>
      <c r="G51" s="73"/>
      <c r="H51" s="73"/>
      <c r="I51" s="11"/>
      <c r="J51" s="65">
        <f t="shared" si="0"/>
        <v>1.03</v>
      </c>
    </row>
    <row r="52" spans="1:10" ht="35.1" customHeight="1">
      <c r="A52" s="107"/>
      <c r="B52" s="108" t="s">
        <v>95</v>
      </c>
      <c r="C52" s="109">
        <f>SUM(C50,C38,C32,C23,C12)</f>
        <v>1198061383.6800001</v>
      </c>
      <c r="D52" s="109">
        <f>SUM(D50,D32,D23,D12)</f>
        <v>1007112261.12</v>
      </c>
      <c r="E52" s="109">
        <f>SUM(E50,E32,E23,E12)</f>
        <v>1057467874.176</v>
      </c>
      <c r="F52" s="109">
        <f>SUM(F50,F32,F23,F12)</f>
        <v>1110341267.8848</v>
      </c>
      <c r="G52" s="109">
        <f>SUM(G50,G32,G23,G12)</f>
        <v>3174921403.1808004</v>
      </c>
      <c r="H52" s="109">
        <v>1174569984</v>
      </c>
      <c r="I52" s="11"/>
      <c r="J52" s="65">
        <f t="shared" si="0"/>
        <v>1209807083.52</v>
      </c>
    </row>
    <row r="53" spans="1:10">
      <c r="A53" s="79"/>
      <c r="B53" s="11"/>
      <c r="C53" s="80"/>
      <c r="D53" s="80"/>
      <c r="E53" s="80"/>
      <c r="F53" s="80"/>
      <c r="G53" s="80"/>
      <c r="H53" s="80"/>
      <c r="I53" s="11"/>
    </row>
    <row r="54" spans="1:10">
      <c r="A54" s="79"/>
      <c r="B54" s="11"/>
      <c r="C54" s="11"/>
      <c r="D54" s="11"/>
      <c r="E54" s="11"/>
      <c r="F54" s="11"/>
      <c r="G54" s="11"/>
      <c r="H54" s="11"/>
      <c r="I54" s="11"/>
    </row>
    <row r="55" spans="1:10">
      <c r="A55" s="79"/>
      <c r="B55" s="11"/>
      <c r="C55" s="11"/>
      <c r="D55" s="11"/>
      <c r="E55" s="11"/>
      <c r="F55" s="11"/>
      <c r="G55" s="11"/>
      <c r="H55" s="11"/>
      <c r="I55" s="11"/>
    </row>
    <row r="56" spans="1:10">
      <c r="A56" s="79"/>
      <c r="B56" s="11"/>
      <c r="C56" s="11"/>
      <c r="D56" s="11"/>
      <c r="E56" s="11"/>
      <c r="F56" s="11"/>
      <c r="G56" s="11"/>
      <c r="H56" s="11"/>
      <c r="I56" s="11"/>
    </row>
    <row r="57" spans="1:10">
      <c r="A57" s="79"/>
      <c r="B57" s="11"/>
      <c r="C57" s="11"/>
      <c r="D57" s="11"/>
      <c r="E57" s="11"/>
      <c r="F57" s="11"/>
      <c r="G57" s="11"/>
      <c r="H57" s="11"/>
      <c r="I57" s="11"/>
    </row>
    <row r="58" spans="1:10">
      <c r="A58" s="79"/>
      <c r="B58" s="11"/>
      <c r="C58" s="11"/>
      <c r="D58" s="11"/>
      <c r="E58" s="11"/>
      <c r="F58" s="11"/>
      <c r="G58" s="11"/>
      <c r="H58" s="11"/>
      <c r="I58" s="11"/>
    </row>
    <row r="59" spans="1:10">
      <c r="A59" s="79"/>
      <c r="B59" s="11"/>
      <c r="C59" s="11"/>
      <c r="D59" s="11"/>
      <c r="E59" s="11"/>
      <c r="F59" s="11"/>
      <c r="G59" s="11"/>
      <c r="H59" s="11"/>
      <c r="I59" s="11"/>
    </row>
    <row r="60" spans="1:10">
      <c r="A60" s="79"/>
      <c r="B60" s="11"/>
      <c r="C60" s="11"/>
      <c r="D60" s="11"/>
      <c r="E60" s="11"/>
      <c r="F60" s="11"/>
      <c r="G60" s="11"/>
      <c r="H60" s="11"/>
      <c r="I60" s="11"/>
    </row>
    <row r="61" spans="1:10">
      <c r="A61" s="79"/>
      <c r="B61" s="11"/>
      <c r="C61" s="11"/>
      <c r="D61" s="11"/>
      <c r="E61" s="11"/>
      <c r="F61" s="11"/>
      <c r="G61" s="11"/>
      <c r="H61" s="11"/>
      <c r="I61" s="11"/>
    </row>
    <row r="62" spans="1:10">
      <c r="A62" s="79"/>
      <c r="B62" s="11"/>
      <c r="C62" s="11"/>
      <c r="D62" s="11"/>
      <c r="E62" s="11"/>
      <c r="F62" s="11"/>
      <c r="G62" s="11"/>
      <c r="H62" s="11"/>
      <c r="I62" s="11"/>
    </row>
    <row r="63" spans="1:10">
      <c r="A63" s="79"/>
      <c r="B63" s="11"/>
      <c r="C63" s="11"/>
      <c r="D63" s="11"/>
      <c r="E63" s="11"/>
      <c r="F63" s="11"/>
      <c r="G63" s="11"/>
      <c r="H63" s="11"/>
      <c r="I63" s="11"/>
    </row>
    <row r="64" spans="1:10">
      <c r="A64" s="79"/>
      <c r="B64" s="11"/>
      <c r="C64" s="11"/>
      <c r="D64" s="11"/>
      <c r="E64" s="11"/>
      <c r="F64" s="11"/>
      <c r="G64" s="11"/>
      <c r="H64" s="11"/>
      <c r="I64" s="1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42" orientation="landscape" useFirstPageNumber="1" verticalDpi="300" r:id="rId1"/>
  <headerFooter>
    <oddFooter>&amp;C&amp;"Arial Black,Regular"&amp;18&amp;P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K101"/>
  <sheetViews>
    <sheetView view="pageBreakPreview" topLeftCell="A46" zoomScale="60" workbookViewId="0">
      <selection activeCell="D10" sqref="D10"/>
    </sheetView>
  </sheetViews>
  <sheetFormatPr defaultColWidth="9.140625" defaultRowHeight="16.5"/>
  <cols>
    <col min="1" max="1" width="14.28515625" style="6" customWidth="1"/>
    <col min="2" max="2" width="84" style="1" customWidth="1"/>
    <col min="3" max="3" width="25" style="1" hidden="1" customWidth="1"/>
    <col min="4" max="4" width="25" style="1" customWidth="1"/>
    <col min="5" max="5" width="22.42578125" style="1" customWidth="1"/>
    <col min="6" max="6" width="26.42578125" style="1" customWidth="1"/>
    <col min="7" max="7" width="28.28515625" style="1" customWidth="1"/>
    <col min="8" max="8" width="21.28515625" style="1" customWidth="1"/>
    <col min="9" max="10" width="9.140625" style="1"/>
    <col min="11" max="11" width="19.7109375" style="1" bestFit="1" customWidth="1"/>
    <col min="12" max="16384" width="9.140625" style="1"/>
  </cols>
  <sheetData>
    <row r="1" spans="1:11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1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1" ht="22.5" customHeight="1">
      <c r="A3" s="174" t="s">
        <v>227</v>
      </c>
      <c r="B3" s="174"/>
      <c r="C3" s="174"/>
      <c r="D3" s="174"/>
      <c r="E3" s="174"/>
      <c r="F3" s="174"/>
      <c r="G3" s="174"/>
      <c r="H3" s="174"/>
    </row>
    <row r="4" spans="1:11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1" ht="36.75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1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</row>
    <row r="7" spans="1:11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</row>
    <row r="8" spans="1:11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K8" s="8"/>
    </row>
    <row r="9" spans="1:11" ht="35.1" customHeight="1">
      <c r="A9" s="71">
        <v>23010104</v>
      </c>
      <c r="B9" s="72" t="s">
        <v>304</v>
      </c>
      <c r="C9" s="70">
        <v>1800000000</v>
      </c>
      <c r="D9" s="70">
        <v>1300000000</v>
      </c>
      <c r="E9" s="70">
        <f>PRODUCT(D9,1.05)</f>
        <v>1365000000</v>
      </c>
      <c r="F9" s="70">
        <f>PRODUCT(E9,1.05)</f>
        <v>1433250000</v>
      </c>
      <c r="G9" s="70">
        <f>SUM(D9:F9)</f>
        <v>4098250000</v>
      </c>
      <c r="H9" s="70">
        <v>1296000000</v>
      </c>
      <c r="K9" s="64">
        <f>PRODUCT(H9,1.03)</f>
        <v>1334880000</v>
      </c>
    </row>
    <row r="10" spans="1:11" ht="35.1" customHeight="1">
      <c r="A10" s="71">
        <v>23010105</v>
      </c>
      <c r="B10" s="72" t="s">
        <v>11</v>
      </c>
      <c r="C10" s="70"/>
      <c r="D10" s="70"/>
      <c r="E10" s="70"/>
      <c r="F10" s="70"/>
      <c r="G10" s="70">
        <f>SUM(D10:F10)</f>
        <v>0</v>
      </c>
      <c r="H10" s="70"/>
      <c r="K10" s="64">
        <f t="shared" ref="K10:K58" si="0">PRODUCT(H10,1.03)</f>
        <v>1.03</v>
      </c>
    </row>
    <row r="11" spans="1:11" s="11" customFormat="1" ht="35.1" customHeight="1">
      <c r="A11" s="71">
        <v>23010127</v>
      </c>
      <c r="B11" s="72" t="s">
        <v>33</v>
      </c>
      <c r="C11" s="70">
        <v>10000000</v>
      </c>
      <c r="D11" s="70">
        <v>7416000</v>
      </c>
      <c r="E11" s="70">
        <f t="shared" ref="E11:F11" si="1">PRODUCT(D11,1.05)</f>
        <v>7786800</v>
      </c>
      <c r="F11" s="70">
        <f t="shared" si="1"/>
        <v>8176140</v>
      </c>
      <c r="G11" s="70">
        <f>SUM(D11:F11)</f>
        <v>23378940</v>
      </c>
      <c r="H11" s="70">
        <v>7200000</v>
      </c>
      <c r="K11" s="64">
        <f t="shared" si="0"/>
        <v>7416000</v>
      </c>
    </row>
    <row r="12" spans="1:11" s="11" customFormat="1" ht="35.1" customHeight="1">
      <c r="A12" s="71">
        <v>23010129</v>
      </c>
      <c r="B12" s="72" t="s">
        <v>35</v>
      </c>
      <c r="C12" s="70">
        <v>50000000</v>
      </c>
      <c r="D12" s="70">
        <v>40000000</v>
      </c>
      <c r="E12" s="70">
        <f t="shared" ref="E12:F12" si="2">PRODUCT(D12,1.05)</f>
        <v>42000000</v>
      </c>
      <c r="F12" s="70">
        <f t="shared" si="2"/>
        <v>44100000</v>
      </c>
      <c r="G12" s="70">
        <f>SUM(D12:F12)</f>
        <v>126100000</v>
      </c>
      <c r="H12" s="70">
        <v>36000000</v>
      </c>
      <c r="K12" s="64">
        <f t="shared" si="0"/>
        <v>37080000</v>
      </c>
    </row>
    <row r="13" spans="1:11" s="11" customFormat="1" ht="35.1" customHeight="1">
      <c r="A13" s="71">
        <v>23010139</v>
      </c>
      <c r="B13" s="72" t="s">
        <v>158</v>
      </c>
      <c r="C13" s="70"/>
      <c r="D13" s="70"/>
      <c r="E13" s="70"/>
      <c r="F13" s="70"/>
      <c r="G13" s="70"/>
      <c r="H13" s="70"/>
      <c r="K13" s="64">
        <f t="shared" si="0"/>
        <v>1.03</v>
      </c>
    </row>
    <row r="14" spans="1:11" ht="35.1" customHeight="1">
      <c r="A14" s="71">
        <v>23010152</v>
      </c>
      <c r="B14" s="72" t="s">
        <v>128</v>
      </c>
      <c r="C14" s="70"/>
      <c r="D14" s="70"/>
      <c r="E14" s="70"/>
      <c r="F14" s="70"/>
      <c r="G14" s="70"/>
      <c r="H14" s="143"/>
      <c r="K14" s="64">
        <f t="shared" si="0"/>
        <v>1.03</v>
      </c>
    </row>
    <row r="15" spans="1:11" ht="35.1" customHeight="1">
      <c r="A15" s="71">
        <v>23010156</v>
      </c>
      <c r="B15" s="72" t="s">
        <v>156</v>
      </c>
      <c r="C15" s="135">
        <v>1860000000</v>
      </c>
      <c r="D15" s="70"/>
      <c r="E15" s="70"/>
      <c r="F15" s="70"/>
      <c r="G15" s="70"/>
      <c r="H15" s="70">
        <v>1285200000</v>
      </c>
      <c r="K15" s="64">
        <f t="shared" si="0"/>
        <v>1323756000</v>
      </c>
    </row>
    <row r="16" spans="1:11" ht="35.1" customHeight="1">
      <c r="A16" s="107"/>
      <c r="B16" s="108" t="s">
        <v>37</v>
      </c>
      <c r="C16" s="125">
        <f>SUM(C8:C15)</f>
        <v>3720000000</v>
      </c>
      <c r="D16" s="125">
        <f>SUM(D9:D15)</f>
        <v>1347416000</v>
      </c>
      <c r="E16" s="125">
        <f>SUM(E9:E15)</f>
        <v>1414786800</v>
      </c>
      <c r="F16" s="125">
        <f>SUM(F9:F15)</f>
        <v>1485526140</v>
      </c>
      <c r="G16" s="125">
        <f>SUM(G9:G15)</f>
        <v>4247728940</v>
      </c>
      <c r="H16" s="125">
        <v>2624400000</v>
      </c>
      <c r="K16" s="64">
        <f t="shared" si="0"/>
        <v>2703132000</v>
      </c>
    </row>
    <row r="17" spans="1:11" ht="35.1" customHeight="1">
      <c r="A17" s="71"/>
      <c r="B17" s="72"/>
      <c r="C17" s="70"/>
      <c r="D17" s="138"/>
      <c r="K17" s="64">
        <f t="shared" si="0"/>
        <v>1.03</v>
      </c>
    </row>
    <row r="18" spans="1:11" ht="35.1" customHeight="1">
      <c r="A18" s="68">
        <v>23020100</v>
      </c>
      <c r="B18" s="69" t="s">
        <v>38</v>
      </c>
      <c r="C18" s="70"/>
      <c r="D18" s="70"/>
      <c r="E18" s="70"/>
      <c r="F18" s="70"/>
      <c r="G18" s="70"/>
      <c r="K18" s="64">
        <f t="shared" si="0"/>
        <v>1.03</v>
      </c>
    </row>
    <row r="19" spans="1:11" ht="35.1" customHeight="1">
      <c r="A19" s="71">
        <v>23020101</v>
      </c>
      <c r="B19" s="72" t="s">
        <v>102</v>
      </c>
      <c r="C19" s="135">
        <v>30000000</v>
      </c>
      <c r="D19" s="70">
        <v>22248000</v>
      </c>
      <c r="E19" s="70">
        <f t="shared" ref="E19:F20" si="3">PRODUCT(D19,1.05)</f>
        <v>23360400</v>
      </c>
      <c r="F19" s="70">
        <f t="shared" si="3"/>
        <v>24528420</v>
      </c>
      <c r="G19" s="70">
        <f>SUM(D19:F19)</f>
        <v>70136820</v>
      </c>
      <c r="H19" s="70">
        <v>21600000</v>
      </c>
      <c r="K19" s="64">
        <f t="shared" si="0"/>
        <v>22248000</v>
      </c>
    </row>
    <row r="20" spans="1:11" ht="35.1" customHeight="1">
      <c r="A20" s="71">
        <v>23020113</v>
      </c>
      <c r="B20" s="72" t="s">
        <v>49</v>
      </c>
      <c r="C20" s="70">
        <v>500000000</v>
      </c>
      <c r="D20" s="70">
        <v>370800000</v>
      </c>
      <c r="E20" s="70">
        <f t="shared" si="3"/>
        <v>389340000</v>
      </c>
      <c r="F20" s="70">
        <f t="shared" si="3"/>
        <v>408807000</v>
      </c>
      <c r="G20" s="70">
        <f>SUM(D20:F20)</f>
        <v>1168947000</v>
      </c>
      <c r="H20" s="70">
        <v>360000000</v>
      </c>
      <c r="K20" s="64">
        <f t="shared" si="0"/>
        <v>370800000</v>
      </c>
    </row>
    <row r="21" spans="1:11" ht="35.1" customHeight="1">
      <c r="A21" s="71">
        <v>23020119</v>
      </c>
      <c r="B21" s="72" t="s">
        <v>55</v>
      </c>
      <c r="C21" s="70"/>
      <c r="D21" s="70"/>
      <c r="E21" s="70"/>
      <c r="F21" s="70"/>
      <c r="G21" s="70"/>
      <c r="H21" s="70"/>
      <c r="K21" s="64">
        <f t="shared" si="0"/>
        <v>1.03</v>
      </c>
    </row>
    <row r="22" spans="1:11" ht="35.1" customHeight="1">
      <c r="A22" s="71">
        <v>23020136</v>
      </c>
      <c r="B22" s="72" t="s">
        <v>127</v>
      </c>
      <c r="C22" s="70"/>
      <c r="D22" s="70"/>
      <c r="E22" s="70"/>
      <c r="F22" s="70"/>
      <c r="G22" s="70"/>
      <c r="H22" s="70"/>
      <c r="K22" s="64">
        <f t="shared" si="0"/>
        <v>1.03</v>
      </c>
    </row>
    <row r="23" spans="1:11" ht="35.1" customHeight="1">
      <c r="A23" s="71">
        <v>23020137</v>
      </c>
      <c r="B23" s="72" t="s">
        <v>129</v>
      </c>
      <c r="C23" s="135"/>
      <c r="D23" s="135"/>
      <c r="E23" s="70"/>
      <c r="F23" s="70"/>
      <c r="G23" s="70"/>
      <c r="H23" s="70"/>
      <c r="K23" s="64">
        <f t="shared" si="0"/>
        <v>1.03</v>
      </c>
    </row>
    <row r="24" spans="1:11" ht="35.1" customHeight="1">
      <c r="A24" s="71">
        <v>23020138</v>
      </c>
      <c r="B24" s="72" t="s">
        <v>169</v>
      </c>
      <c r="C24" s="135"/>
      <c r="D24" s="135"/>
      <c r="E24" s="70"/>
      <c r="F24" s="70"/>
      <c r="G24" s="70"/>
      <c r="H24" s="70"/>
      <c r="K24" s="64">
        <f t="shared" si="0"/>
        <v>1.03</v>
      </c>
    </row>
    <row r="25" spans="1:11" ht="35.1" customHeight="1">
      <c r="A25" s="71">
        <v>23020139</v>
      </c>
      <c r="B25" s="72" t="s">
        <v>130</v>
      </c>
      <c r="C25" s="135"/>
      <c r="D25" s="135">
        <v>103000000</v>
      </c>
      <c r="E25" s="70">
        <f t="shared" ref="E25:F25" si="4">PRODUCT(D25,1.05)</f>
        <v>108150000</v>
      </c>
      <c r="F25" s="70">
        <f t="shared" si="4"/>
        <v>113557500</v>
      </c>
      <c r="G25" s="70">
        <f>SUM(D25:F25)</f>
        <v>324707500</v>
      </c>
      <c r="H25" s="70">
        <v>100000000</v>
      </c>
      <c r="K25" s="64">
        <f t="shared" si="0"/>
        <v>103000000</v>
      </c>
    </row>
    <row r="26" spans="1:11" ht="35.1" customHeight="1">
      <c r="A26" s="71">
        <v>23020151</v>
      </c>
      <c r="B26" s="72" t="s">
        <v>155</v>
      </c>
      <c r="C26" s="70"/>
      <c r="D26" s="70"/>
      <c r="E26" s="70"/>
      <c r="F26" s="70"/>
      <c r="G26" s="70"/>
      <c r="H26" s="70"/>
      <c r="K26" s="64">
        <f t="shared" si="0"/>
        <v>1.03</v>
      </c>
    </row>
    <row r="27" spans="1:11" ht="35.1" customHeight="1">
      <c r="A27" s="71">
        <v>23020152</v>
      </c>
      <c r="B27" s="72" t="s">
        <v>172</v>
      </c>
      <c r="C27" s="70"/>
      <c r="D27" s="70"/>
      <c r="E27" s="70"/>
      <c r="F27" s="70"/>
      <c r="G27" s="70"/>
      <c r="H27" s="70"/>
      <c r="K27" s="64">
        <f t="shared" si="0"/>
        <v>1.03</v>
      </c>
    </row>
    <row r="28" spans="1:11" ht="35.1" customHeight="1">
      <c r="A28" s="107"/>
      <c r="B28" s="108" t="s">
        <v>37</v>
      </c>
      <c r="C28" s="109">
        <f>SUM(C19:C27)</f>
        <v>530000000</v>
      </c>
      <c r="D28" s="125">
        <f>SUM(D19:D27)</f>
        <v>496048000</v>
      </c>
      <c r="E28" s="125">
        <f>SUM(E19:E27)</f>
        <v>520850400</v>
      </c>
      <c r="F28" s="125">
        <f>SUM(F19:F27)</f>
        <v>546892920</v>
      </c>
      <c r="G28" s="109">
        <f>SUM(G19:G27)</f>
        <v>1563791320</v>
      </c>
      <c r="H28" s="109">
        <v>481600000</v>
      </c>
      <c r="K28" s="64">
        <f t="shared" si="0"/>
        <v>496048000</v>
      </c>
    </row>
    <row r="29" spans="1:11" ht="35.1" customHeight="1">
      <c r="A29" s="71"/>
      <c r="B29" s="69"/>
      <c r="C29" s="70"/>
      <c r="D29" s="70"/>
      <c r="E29" s="70"/>
      <c r="F29" s="70"/>
      <c r="G29" s="70"/>
      <c r="H29" s="70"/>
      <c r="K29" s="64">
        <f t="shared" si="0"/>
        <v>1.03</v>
      </c>
    </row>
    <row r="30" spans="1:11" ht="35.1" customHeight="1">
      <c r="A30" s="68">
        <v>23030100</v>
      </c>
      <c r="B30" s="69" t="s">
        <v>61</v>
      </c>
      <c r="C30" s="70"/>
      <c r="D30" s="70"/>
      <c r="E30" s="70"/>
      <c r="F30" s="70"/>
      <c r="G30" s="70"/>
      <c r="H30" s="70"/>
      <c r="K30" s="64">
        <f t="shared" si="0"/>
        <v>1.03</v>
      </c>
    </row>
    <row r="31" spans="1:11" ht="35.1" customHeight="1">
      <c r="A31" s="71">
        <v>23030101</v>
      </c>
      <c r="B31" s="72" t="s">
        <v>62</v>
      </c>
      <c r="C31" s="70"/>
      <c r="D31" s="70"/>
      <c r="E31" s="70"/>
      <c r="F31" s="70"/>
      <c r="G31" s="70"/>
      <c r="H31" s="70"/>
      <c r="K31" s="64">
        <f t="shared" si="0"/>
        <v>1.03</v>
      </c>
    </row>
    <row r="32" spans="1:11" ht="35.1" customHeight="1">
      <c r="A32" s="71">
        <v>23030112</v>
      </c>
      <c r="B32" s="72" t="s">
        <v>71</v>
      </c>
      <c r="C32" s="70">
        <v>100000000</v>
      </c>
      <c r="D32" s="70">
        <v>74160000</v>
      </c>
      <c r="E32" s="70">
        <f t="shared" ref="E32:F33" si="5">PRODUCT(D32,1.05)</f>
        <v>77868000</v>
      </c>
      <c r="F32" s="70">
        <f t="shared" si="5"/>
        <v>81761400</v>
      </c>
      <c r="G32" s="70">
        <f>SUM(D32:F32)</f>
        <v>233789400</v>
      </c>
      <c r="H32" s="70">
        <v>72000000</v>
      </c>
      <c r="K32" s="64">
        <f t="shared" si="0"/>
        <v>74160000</v>
      </c>
    </row>
    <row r="33" spans="1:11" ht="35.1" customHeight="1">
      <c r="A33" s="71">
        <v>23030124</v>
      </c>
      <c r="B33" s="72" t="s">
        <v>80</v>
      </c>
      <c r="C33" s="70">
        <v>10000000</v>
      </c>
      <c r="D33" s="70">
        <v>7416000</v>
      </c>
      <c r="E33" s="70">
        <f t="shared" si="5"/>
        <v>7786800</v>
      </c>
      <c r="F33" s="70">
        <f t="shared" si="5"/>
        <v>8176140</v>
      </c>
      <c r="G33" s="70">
        <f>SUM(D33:F33)</f>
        <v>23378940</v>
      </c>
      <c r="H33" s="70">
        <v>7200000</v>
      </c>
      <c r="K33" s="64">
        <f t="shared" si="0"/>
        <v>7416000</v>
      </c>
    </row>
    <row r="34" spans="1:11" ht="35.1" customHeight="1">
      <c r="A34" s="71">
        <v>23020155</v>
      </c>
      <c r="B34" s="72" t="s">
        <v>186</v>
      </c>
      <c r="C34" s="70"/>
      <c r="D34" s="70"/>
      <c r="E34" s="70"/>
      <c r="F34" s="70"/>
      <c r="G34" s="70"/>
      <c r="K34" s="64">
        <f t="shared" si="0"/>
        <v>1.03</v>
      </c>
    </row>
    <row r="35" spans="1:11" ht="35.1" customHeight="1">
      <c r="A35" s="71">
        <v>23020156</v>
      </c>
      <c r="B35" s="72" t="s">
        <v>100</v>
      </c>
      <c r="C35" s="70"/>
      <c r="D35" s="138"/>
      <c r="H35" s="70"/>
      <c r="K35" s="64">
        <f t="shared" si="0"/>
        <v>1.03</v>
      </c>
    </row>
    <row r="36" spans="1:11" ht="35.1" customHeight="1">
      <c r="A36" s="107"/>
      <c r="B36" s="108" t="s">
        <v>37</v>
      </c>
      <c r="C36" s="109">
        <f>SUM(C32:C35)</f>
        <v>110000000</v>
      </c>
      <c r="D36" s="125">
        <f>SUM(D31:D35)</f>
        <v>81576000</v>
      </c>
      <c r="E36" s="125">
        <f>SUM(E32:E35)</f>
        <v>85654800</v>
      </c>
      <c r="F36" s="125">
        <f>SUM(F32:F35)</f>
        <v>89937540</v>
      </c>
      <c r="G36" s="109">
        <f>SUM(G32:G35)</f>
        <v>257168340</v>
      </c>
      <c r="H36" s="109">
        <v>79200000</v>
      </c>
      <c r="K36" s="64">
        <f t="shared" si="0"/>
        <v>81576000</v>
      </c>
    </row>
    <row r="37" spans="1:11" ht="35.1" customHeight="1">
      <c r="A37" s="71"/>
      <c r="B37" s="69"/>
      <c r="C37" s="70"/>
      <c r="D37" s="70"/>
      <c r="E37" s="70"/>
      <c r="F37" s="70"/>
      <c r="G37" s="70"/>
      <c r="H37" s="70"/>
      <c r="K37" s="64">
        <f t="shared" si="0"/>
        <v>1.03</v>
      </c>
    </row>
    <row r="38" spans="1:11" ht="35.1" customHeight="1">
      <c r="A38" s="68">
        <v>23040100</v>
      </c>
      <c r="B38" s="69" t="s">
        <v>83</v>
      </c>
      <c r="C38" s="70"/>
      <c r="D38" s="70"/>
      <c r="E38" s="70"/>
      <c r="F38" s="70"/>
      <c r="G38" s="70"/>
      <c r="H38" s="70"/>
      <c r="K38" s="64">
        <f t="shared" si="0"/>
        <v>1.03</v>
      </c>
    </row>
    <row r="39" spans="1:11" ht="35.1" customHeight="1">
      <c r="A39" s="71">
        <v>23040101</v>
      </c>
      <c r="B39" s="72" t="s">
        <v>84</v>
      </c>
      <c r="C39" s="70"/>
      <c r="D39" s="70"/>
      <c r="E39" s="70"/>
      <c r="F39" s="70"/>
      <c r="G39" s="70"/>
      <c r="H39" s="70"/>
      <c r="K39" s="64">
        <f t="shared" si="0"/>
        <v>1.03</v>
      </c>
    </row>
    <row r="40" spans="1:11" ht="35.1" customHeight="1">
      <c r="A40" s="71">
        <v>23040108</v>
      </c>
      <c r="B40" s="72" t="s">
        <v>103</v>
      </c>
      <c r="C40" s="70"/>
      <c r="D40" s="70"/>
      <c r="E40" s="70"/>
      <c r="F40" s="70"/>
      <c r="G40" s="70"/>
      <c r="K40" s="64">
        <f t="shared" si="0"/>
        <v>1.03</v>
      </c>
    </row>
    <row r="41" spans="1:11" ht="35.1" customHeight="1">
      <c r="A41" s="71">
        <v>23040109</v>
      </c>
      <c r="B41" s="72" t="s">
        <v>200</v>
      </c>
      <c r="C41" s="70"/>
      <c r="D41" s="138"/>
      <c r="H41" s="70"/>
      <c r="K41" s="64">
        <f t="shared" si="0"/>
        <v>1.03</v>
      </c>
    </row>
    <row r="42" spans="1:11" ht="35.1" customHeight="1">
      <c r="A42" s="107"/>
      <c r="B42" s="108" t="s">
        <v>37</v>
      </c>
      <c r="C42" s="109"/>
      <c r="D42" s="109"/>
      <c r="E42" s="110"/>
      <c r="F42" s="110"/>
      <c r="G42" s="109"/>
      <c r="H42" s="109"/>
      <c r="K42" s="64">
        <f t="shared" si="0"/>
        <v>1.03</v>
      </c>
    </row>
    <row r="43" spans="1:11" ht="35.1" customHeight="1">
      <c r="A43" s="71"/>
      <c r="B43" s="69"/>
      <c r="C43" s="70"/>
      <c r="D43" s="70"/>
      <c r="E43" s="70"/>
      <c r="F43" s="70"/>
      <c r="G43" s="70"/>
      <c r="H43" s="70"/>
      <c r="K43" s="64">
        <f t="shared" si="0"/>
        <v>1.03</v>
      </c>
    </row>
    <row r="44" spans="1:11" ht="35.1" customHeight="1">
      <c r="A44" s="68">
        <v>23050100</v>
      </c>
      <c r="B44" s="69" t="s">
        <v>89</v>
      </c>
      <c r="C44" s="70"/>
      <c r="D44" s="70"/>
      <c r="E44" s="70"/>
      <c r="F44" s="70"/>
      <c r="G44" s="70"/>
      <c r="H44" s="70"/>
      <c r="K44" s="64">
        <f t="shared" si="0"/>
        <v>1.03</v>
      </c>
    </row>
    <row r="45" spans="1:11" ht="35.1" customHeight="1">
      <c r="A45" s="71">
        <v>23050101</v>
      </c>
      <c r="B45" s="72" t="s">
        <v>90</v>
      </c>
      <c r="C45" s="70"/>
      <c r="D45" s="70"/>
      <c r="E45" s="70"/>
      <c r="F45" s="70"/>
      <c r="G45" s="70"/>
      <c r="H45" s="70"/>
      <c r="K45" s="64">
        <f t="shared" si="0"/>
        <v>1.03</v>
      </c>
    </row>
    <row r="46" spans="1:11" ht="35.1" customHeight="1">
      <c r="A46" s="71">
        <v>23050104</v>
      </c>
      <c r="B46" s="72" t="s">
        <v>93</v>
      </c>
      <c r="C46" s="70">
        <v>200000000</v>
      </c>
      <c r="D46" s="70">
        <v>148320000</v>
      </c>
      <c r="E46" s="70">
        <f t="shared" ref="E46:F49" si="6">PRODUCT(D46,1.05)</f>
        <v>155736000</v>
      </c>
      <c r="F46" s="70">
        <f t="shared" si="6"/>
        <v>163522800</v>
      </c>
      <c r="G46" s="70">
        <f>SUM(D46:F46)</f>
        <v>467578800</v>
      </c>
      <c r="H46" s="70">
        <v>144000000</v>
      </c>
      <c r="K46" s="64">
        <f t="shared" si="0"/>
        <v>148320000</v>
      </c>
    </row>
    <row r="47" spans="1:11" ht="35.1" customHeight="1">
      <c r="A47" s="71">
        <v>23050107</v>
      </c>
      <c r="B47" s="72" t="s">
        <v>94</v>
      </c>
      <c r="C47" s="70"/>
      <c r="D47" s="70"/>
      <c r="E47" s="70"/>
      <c r="F47" s="70"/>
      <c r="G47" s="70"/>
      <c r="H47" s="70"/>
      <c r="K47" s="64">
        <f t="shared" si="0"/>
        <v>1.03</v>
      </c>
    </row>
    <row r="48" spans="1:11" ht="35.1" customHeight="1">
      <c r="A48" s="71">
        <v>23050128</v>
      </c>
      <c r="B48" s="75" t="s">
        <v>187</v>
      </c>
      <c r="C48" s="70"/>
      <c r="D48" s="70">
        <v>1030000000</v>
      </c>
      <c r="E48" s="70">
        <f t="shared" si="6"/>
        <v>1081500000</v>
      </c>
      <c r="F48" s="70">
        <f t="shared" si="6"/>
        <v>1135575000</v>
      </c>
      <c r="G48" s="70">
        <f>SUM(D48:F48)</f>
        <v>3247075000</v>
      </c>
      <c r="H48" s="70">
        <v>1000000000</v>
      </c>
      <c r="K48" s="64">
        <f t="shared" si="0"/>
        <v>1030000000</v>
      </c>
    </row>
    <row r="49" spans="1:11" ht="35.1" customHeight="1">
      <c r="A49" s="71">
        <v>23050129</v>
      </c>
      <c r="B49" s="72" t="s">
        <v>188</v>
      </c>
      <c r="C49" s="70"/>
      <c r="D49" s="70">
        <v>200000000</v>
      </c>
      <c r="E49" s="70">
        <f t="shared" si="6"/>
        <v>210000000</v>
      </c>
      <c r="F49" s="70">
        <f t="shared" si="6"/>
        <v>220500000</v>
      </c>
      <c r="G49" s="70">
        <f>SUM(D49:F49)</f>
        <v>630500000</v>
      </c>
      <c r="H49" s="70"/>
      <c r="K49" s="64">
        <f t="shared" si="0"/>
        <v>1.03</v>
      </c>
    </row>
    <row r="50" spans="1:11" ht="35.1" customHeight="1">
      <c r="A50" s="71">
        <v>23050138</v>
      </c>
      <c r="B50" s="72" t="s">
        <v>111</v>
      </c>
      <c r="C50" s="70"/>
      <c r="D50" s="70"/>
      <c r="E50" s="70"/>
      <c r="F50" s="70"/>
      <c r="G50" s="70"/>
      <c r="H50" s="70"/>
      <c r="K50" s="64">
        <f t="shared" si="0"/>
        <v>1.03</v>
      </c>
    </row>
    <row r="51" spans="1:11" ht="35.1" customHeight="1">
      <c r="A51" s="71">
        <v>23050139</v>
      </c>
      <c r="B51" s="72" t="s">
        <v>131</v>
      </c>
      <c r="C51" s="135">
        <v>850000000</v>
      </c>
      <c r="D51" s="70">
        <v>630360000</v>
      </c>
      <c r="E51" s="70">
        <f t="shared" ref="E51:F51" si="7">PRODUCT(D51,1.05)</f>
        <v>661878000</v>
      </c>
      <c r="F51" s="70">
        <f t="shared" si="7"/>
        <v>694971900</v>
      </c>
      <c r="G51" s="70">
        <f>SUM(D51:F51)</f>
        <v>1987209900</v>
      </c>
      <c r="H51" s="70">
        <v>612000000</v>
      </c>
      <c r="K51" s="64">
        <f t="shared" si="0"/>
        <v>630360000</v>
      </c>
    </row>
    <row r="52" spans="1:11" ht="35.1" customHeight="1">
      <c r="A52" s="71">
        <v>23050140</v>
      </c>
      <c r="B52" s="72" t="s">
        <v>133</v>
      </c>
      <c r="C52" s="97"/>
      <c r="D52" s="70"/>
      <c r="E52" s="70"/>
      <c r="F52" s="70"/>
      <c r="G52" s="70"/>
      <c r="H52" s="70"/>
      <c r="K52" s="64">
        <f t="shared" si="0"/>
        <v>1.03</v>
      </c>
    </row>
    <row r="53" spans="1:11" ht="18.75">
      <c r="A53" s="71">
        <v>23050143</v>
      </c>
      <c r="B53" s="72" t="s">
        <v>142</v>
      </c>
      <c r="C53" s="70"/>
      <c r="D53" s="70"/>
      <c r="E53" s="70"/>
      <c r="F53" s="70"/>
      <c r="G53" s="70"/>
      <c r="H53" s="70"/>
      <c r="K53" s="64">
        <f t="shared" si="0"/>
        <v>1.03</v>
      </c>
    </row>
    <row r="54" spans="1:11" ht="36.75">
      <c r="A54" s="71">
        <v>23050149</v>
      </c>
      <c r="B54" s="75" t="s">
        <v>198</v>
      </c>
      <c r="C54" s="70"/>
      <c r="D54" s="70">
        <v>200000000</v>
      </c>
      <c r="E54" s="70">
        <f t="shared" ref="E54:F55" si="8">PRODUCT(D54,1.05)</f>
        <v>210000000</v>
      </c>
      <c r="F54" s="70">
        <f t="shared" si="8"/>
        <v>220500000</v>
      </c>
      <c r="G54" s="70">
        <f>SUM(D54:F54)</f>
        <v>630500000</v>
      </c>
      <c r="H54" s="70"/>
      <c r="K54" s="64">
        <f t="shared" si="0"/>
        <v>1.03</v>
      </c>
    </row>
    <row r="55" spans="1:11" ht="18.75">
      <c r="A55" s="71">
        <v>23050157</v>
      </c>
      <c r="B55" s="75" t="s">
        <v>342</v>
      </c>
      <c r="C55" s="70"/>
      <c r="D55" s="70">
        <v>1000000000</v>
      </c>
      <c r="E55" s="70">
        <f t="shared" si="8"/>
        <v>1050000000</v>
      </c>
      <c r="F55" s="70">
        <f t="shared" si="8"/>
        <v>1102500000</v>
      </c>
      <c r="G55" s="70">
        <f>SUM(D55:F55)</f>
        <v>3152500000</v>
      </c>
      <c r="H55" s="70"/>
      <c r="K55" s="64"/>
    </row>
    <row r="56" spans="1:11" ht="18.75">
      <c r="A56" s="107"/>
      <c r="B56" s="108" t="s">
        <v>37</v>
      </c>
      <c r="C56" s="109">
        <f>SUM(C45:C54)</f>
        <v>1050000000</v>
      </c>
      <c r="D56" s="125">
        <f>SUM(D46:D55)</f>
        <v>3208680000</v>
      </c>
      <c r="E56" s="125">
        <f>SUM(E46:E55)</f>
        <v>3369114000</v>
      </c>
      <c r="F56" s="125">
        <f>SUM(F46:F55)</f>
        <v>3537569700</v>
      </c>
      <c r="G56" s="109">
        <f>SUM(G46:G55)</f>
        <v>10115363700</v>
      </c>
      <c r="H56" s="109">
        <v>1756000000</v>
      </c>
      <c r="K56" s="64">
        <f t="shared" si="0"/>
        <v>1808680000</v>
      </c>
    </row>
    <row r="57" spans="1:11" ht="18.75">
      <c r="A57" s="71"/>
      <c r="B57" s="69"/>
      <c r="C57" s="73"/>
      <c r="D57" s="73"/>
      <c r="E57" s="73"/>
      <c r="F57" s="73"/>
      <c r="G57" s="73"/>
      <c r="H57" s="73"/>
      <c r="K57" s="64">
        <f t="shared" si="0"/>
        <v>1.03</v>
      </c>
    </row>
    <row r="58" spans="1:11" ht="18.75">
      <c r="A58" s="107"/>
      <c r="B58" s="108" t="s">
        <v>95</v>
      </c>
      <c r="C58" s="109">
        <f>SUM(C56,C42,C36,C28,C16)</f>
        <v>5410000000</v>
      </c>
      <c r="D58" s="109">
        <f>SUM(D56,D42,D36,D28,D16)</f>
        <v>5133720000</v>
      </c>
      <c r="E58" s="109">
        <f>SUM(E56,E42,E36,E28,E16)</f>
        <v>5390406000</v>
      </c>
      <c r="F58" s="109">
        <f>SUM(F56,F42,F36,F28,F16)</f>
        <v>5659926300</v>
      </c>
      <c r="G58" s="109">
        <f>SUM(G56,G42,G36,G28,G16)</f>
        <v>16184052300</v>
      </c>
      <c r="H58" s="109">
        <v>4941200000</v>
      </c>
      <c r="K58" s="64">
        <f t="shared" si="0"/>
        <v>5089436000</v>
      </c>
    </row>
    <row r="59" spans="1:11">
      <c r="C59" s="8"/>
      <c r="D59" s="8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3" firstPageNumber="244" orientation="landscape" useFirstPageNumber="1" verticalDpi="300" r:id="rId1"/>
  <headerFooter>
    <oddFooter>&amp;C&amp;"Arial Black,Regular"&amp;18&amp;P</oddFooter>
  </headerFooter>
  <rowBreaks count="1" manualBreakCount="1">
    <brk id="29" max="7" man="1"/>
  </rowBreaks>
</worksheet>
</file>

<file path=xl/worksheets/sheet43.xml><?xml version="1.0" encoding="utf-8"?>
<worksheet xmlns="http://schemas.openxmlformats.org/spreadsheetml/2006/main" xmlns:r="http://schemas.openxmlformats.org/officeDocument/2006/relationships">
  <dimension ref="A1:J97"/>
  <sheetViews>
    <sheetView view="pageBreakPreview" topLeftCell="A40" zoomScale="60" workbookViewId="0">
      <selection activeCell="E9" sqref="E9"/>
    </sheetView>
  </sheetViews>
  <sheetFormatPr defaultColWidth="9.140625" defaultRowHeight="16.5"/>
  <cols>
    <col min="1" max="1" width="14.28515625" style="6" customWidth="1"/>
    <col min="2" max="2" width="93.5703125" style="1" customWidth="1"/>
    <col min="3" max="3" width="21.28515625" style="1" hidden="1" customWidth="1"/>
    <col min="4" max="4" width="21.28515625" style="1" customWidth="1"/>
    <col min="5" max="5" width="20.28515625" style="1" customWidth="1"/>
    <col min="6" max="6" width="20.7109375" style="1" customWidth="1"/>
    <col min="7" max="7" width="21.42578125" style="1" customWidth="1"/>
    <col min="8" max="8" width="20.140625" style="1" customWidth="1"/>
    <col min="9" max="9" width="9.140625" style="1"/>
    <col min="10" max="10" width="17.710937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228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36.75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</row>
    <row r="9" spans="1:10" s="11" customFormat="1" ht="35.1" customHeight="1">
      <c r="A9" s="71">
        <v>23010144</v>
      </c>
      <c r="B9" s="72" t="s">
        <v>162</v>
      </c>
      <c r="C9" s="70"/>
      <c r="D9" s="70"/>
      <c r="E9" s="70"/>
      <c r="F9" s="70"/>
      <c r="G9" s="70"/>
      <c r="H9" s="70"/>
    </row>
    <row r="10" spans="1:10" s="11" customFormat="1" ht="35.1" customHeight="1">
      <c r="A10" s="71">
        <v>23010145</v>
      </c>
      <c r="B10" s="72" t="s">
        <v>201</v>
      </c>
      <c r="C10" s="70">
        <f>PRODUCT(H10,1.02)</f>
        <v>330347808</v>
      </c>
      <c r="D10" s="70">
        <v>100000000</v>
      </c>
      <c r="E10" s="70">
        <f>PRODUCT(D10,1.05)</f>
        <v>105000000</v>
      </c>
      <c r="F10" s="70">
        <f>PRODUCT(E10,1.05)</f>
        <v>110250000</v>
      </c>
      <c r="G10" s="70">
        <f>SUM(D10:F10)</f>
        <v>315250000</v>
      </c>
      <c r="H10" s="70">
        <v>323870400</v>
      </c>
      <c r="J10" s="65">
        <f>PRODUCT(H10,1.03)</f>
        <v>333586512</v>
      </c>
    </row>
    <row r="11" spans="1:10" s="11" customFormat="1" ht="35.1" customHeight="1">
      <c r="A11" s="71">
        <v>23010155</v>
      </c>
      <c r="B11" s="72" t="s">
        <v>145</v>
      </c>
      <c r="C11" s="70"/>
      <c r="D11" s="70"/>
      <c r="E11" s="70"/>
      <c r="F11" s="70"/>
      <c r="G11" s="70"/>
      <c r="H11" s="70"/>
      <c r="J11" s="65">
        <f t="shared" ref="J11:J55" si="0">PRODUCT(H11,1.03)</f>
        <v>1.03</v>
      </c>
    </row>
    <row r="12" spans="1:10" s="11" customFormat="1" ht="35.1" customHeight="1">
      <c r="A12" s="71">
        <v>23010156</v>
      </c>
      <c r="B12" s="72" t="s">
        <v>156</v>
      </c>
      <c r="C12" s="70"/>
      <c r="D12" s="70"/>
      <c r="E12" s="70"/>
      <c r="F12" s="70"/>
      <c r="G12" s="70"/>
      <c r="H12" s="70"/>
      <c r="J12" s="65">
        <f t="shared" si="0"/>
        <v>1.03</v>
      </c>
    </row>
    <row r="13" spans="1:10" ht="35.1" customHeight="1">
      <c r="A13" s="107"/>
      <c r="B13" s="108" t="s">
        <v>37</v>
      </c>
      <c r="C13" s="109">
        <f>SUM(C8:C12)</f>
        <v>330347808</v>
      </c>
      <c r="D13" s="109">
        <f>SUM(D8:D12)</f>
        <v>100000000</v>
      </c>
      <c r="E13" s="110">
        <f>SUM(E10:E12)</f>
        <v>105000000</v>
      </c>
      <c r="F13" s="110">
        <f>SUM(F10:F12)</f>
        <v>110250000</v>
      </c>
      <c r="G13" s="109">
        <f>SUM(G10:G12)</f>
        <v>315250000</v>
      </c>
      <c r="H13" s="109">
        <v>323870400</v>
      </c>
      <c r="J13" s="65">
        <f t="shared" si="0"/>
        <v>333586512</v>
      </c>
    </row>
    <row r="14" spans="1:10" ht="35.1" customHeight="1">
      <c r="A14" s="71"/>
      <c r="B14" s="72"/>
      <c r="C14" s="70"/>
      <c r="D14" s="70"/>
      <c r="E14" s="70"/>
      <c r="F14" s="70"/>
      <c r="G14" s="70"/>
      <c r="H14" s="70"/>
      <c r="J14" s="65">
        <f t="shared" si="0"/>
        <v>1.03</v>
      </c>
    </row>
    <row r="15" spans="1:10" ht="35.1" customHeight="1">
      <c r="A15" s="68">
        <v>23020100</v>
      </c>
      <c r="B15" s="69" t="s">
        <v>38</v>
      </c>
      <c r="C15" s="70"/>
      <c r="D15" s="70"/>
      <c r="E15" s="70"/>
      <c r="F15" s="70"/>
      <c r="G15" s="70"/>
      <c r="H15" s="70"/>
      <c r="J15" s="65">
        <f t="shared" si="0"/>
        <v>1.03</v>
      </c>
    </row>
    <row r="16" spans="1:10" ht="35.1" customHeight="1">
      <c r="A16" s="71">
        <v>23020101</v>
      </c>
      <c r="B16" s="72" t="s">
        <v>102</v>
      </c>
      <c r="C16" s="70">
        <f>PRODUCT(H16,1.02)</f>
        <v>2752898.4</v>
      </c>
      <c r="D16" s="70">
        <v>2779887.6</v>
      </c>
      <c r="E16" s="70">
        <f>PRODUCT(D16,1.05)</f>
        <v>2918881.9800000004</v>
      </c>
      <c r="F16" s="70">
        <f>PRODUCT(E16,1.05)</f>
        <v>3064826.0790000004</v>
      </c>
      <c r="G16" s="70">
        <f>SUM(D16:F16)</f>
        <v>8763595.659</v>
      </c>
      <c r="H16" s="70">
        <v>2698920</v>
      </c>
      <c r="J16" s="65">
        <f t="shared" si="0"/>
        <v>2779887.6</v>
      </c>
    </row>
    <row r="17" spans="1:10" ht="35.1" customHeight="1">
      <c r="A17" s="71">
        <v>23020102</v>
      </c>
      <c r="B17" s="72" t="s">
        <v>40</v>
      </c>
      <c r="C17" s="70">
        <f>PRODUCT(H17,1.02)</f>
        <v>2752898.4</v>
      </c>
      <c r="D17" s="70">
        <v>2779887.6</v>
      </c>
      <c r="E17" s="70">
        <f t="shared" ref="E17:F17" si="1">PRODUCT(D17,1.05)</f>
        <v>2918881.9800000004</v>
      </c>
      <c r="F17" s="70">
        <f t="shared" si="1"/>
        <v>3064826.0790000004</v>
      </c>
      <c r="G17" s="70">
        <f>SUM(D17:F17)</f>
        <v>8763595.659</v>
      </c>
      <c r="H17" s="70">
        <v>2698920</v>
      </c>
      <c r="J17" s="65">
        <f t="shared" si="0"/>
        <v>2779887.6</v>
      </c>
    </row>
    <row r="18" spans="1:10" ht="35.1" customHeight="1">
      <c r="A18" s="71">
        <v>23020105</v>
      </c>
      <c r="B18" s="72" t="s">
        <v>43</v>
      </c>
      <c r="C18" s="70">
        <f>PRODUCT(H18,1.02)</f>
        <v>5505796.7999999998</v>
      </c>
      <c r="D18" s="70">
        <v>5559775.2000000002</v>
      </c>
      <c r="E18" s="70">
        <f t="shared" ref="E18:F18" si="2">PRODUCT(D18,1.05)</f>
        <v>5837763.9600000009</v>
      </c>
      <c r="F18" s="70">
        <f t="shared" si="2"/>
        <v>6129652.1580000008</v>
      </c>
      <c r="G18" s="70">
        <f>SUM(D18:F18)</f>
        <v>17527191.318</v>
      </c>
      <c r="H18" s="70">
        <v>5397840</v>
      </c>
      <c r="J18" s="65">
        <f t="shared" si="0"/>
        <v>5559775.2000000002</v>
      </c>
    </row>
    <row r="19" spans="1:10" ht="35.1" customHeight="1">
      <c r="A19" s="71">
        <v>23020106</v>
      </c>
      <c r="B19" s="72" t="s">
        <v>44</v>
      </c>
      <c r="C19" s="73"/>
      <c r="D19" s="73"/>
      <c r="E19" s="70"/>
      <c r="F19" s="70"/>
      <c r="G19" s="70"/>
      <c r="H19" s="73"/>
      <c r="J19" s="65">
        <f t="shared" si="0"/>
        <v>1.03</v>
      </c>
    </row>
    <row r="20" spans="1:10" ht="35.1" customHeight="1">
      <c r="A20" s="71">
        <v>23020130</v>
      </c>
      <c r="B20" s="72" t="s">
        <v>166</v>
      </c>
      <c r="C20" s="70">
        <v>1749700000</v>
      </c>
      <c r="D20" s="70">
        <v>1250000000</v>
      </c>
      <c r="E20" s="70">
        <f t="shared" ref="E20:F20" si="3">PRODUCT(D20,1.05)</f>
        <v>1312500000</v>
      </c>
      <c r="F20" s="70">
        <f t="shared" si="3"/>
        <v>1378125000</v>
      </c>
      <c r="G20" s="70">
        <f>SUM(D20:F20)</f>
        <v>3940625000</v>
      </c>
      <c r="H20" s="70">
        <v>1259784000</v>
      </c>
      <c r="J20" s="65">
        <f t="shared" si="0"/>
        <v>1297577520</v>
      </c>
    </row>
    <row r="21" spans="1:10" ht="35.1" customHeight="1">
      <c r="A21" s="71">
        <v>23020149</v>
      </c>
      <c r="B21" s="72" t="s">
        <v>153</v>
      </c>
      <c r="C21" s="70"/>
      <c r="D21" s="70"/>
      <c r="E21" s="70"/>
      <c r="F21" s="70"/>
      <c r="G21" s="70"/>
      <c r="H21" s="70"/>
      <c r="J21" s="65">
        <f t="shared" si="0"/>
        <v>1.03</v>
      </c>
    </row>
    <row r="22" spans="1:10" ht="35.1" customHeight="1">
      <c r="A22" s="71">
        <v>23020150</v>
      </c>
      <c r="B22" s="72" t="s">
        <v>154</v>
      </c>
      <c r="C22" s="70"/>
      <c r="D22" s="70"/>
      <c r="E22" s="70"/>
      <c r="F22" s="70"/>
      <c r="G22" s="70"/>
      <c r="H22" s="70"/>
      <c r="J22" s="65">
        <f t="shared" si="0"/>
        <v>1.03</v>
      </c>
    </row>
    <row r="23" spans="1:10" ht="35.1" customHeight="1">
      <c r="A23" s="71">
        <v>23020151</v>
      </c>
      <c r="B23" s="72" t="s">
        <v>155</v>
      </c>
      <c r="C23" s="70"/>
      <c r="D23" s="70"/>
      <c r="E23" s="70"/>
      <c r="F23" s="70"/>
      <c r="G23" s="70"/>
      <c r="H23" s="70"/>
      <c r="J23" s="65">
        <f t="shared" si="0"/>
        <v>1.03</v>
      </c>
    </row>
    <row r="24" spans="1:10" ht="35.1" customHeight="1">
      <c r="A24" s="71">
        <v>23020152</v>
      </c>
      <c r="B24" s="72" t="s">
        <v>172</v>
      </c>
      <c r="C24" s="70"/>
      <c r="D24" s="70"/>
      <c r="E24" s="70"/>
      <c r="F24" s="70"/>
      <c r="G24" s="70"/>
      <c r="H24" s="70"/>
      <c r="J24" s="65">
        <f t="shared" si="0"/>
        <v>1.03</v>
      </c>
    </row>
    <row r="25" spans="1:10" ht="35.1" customHeight="1">
      <c r="A25" s="107"/>
      <c r="B25" s="108" t="s">
        <v>37</v>
      </c>
      <c r="C25" s="109">
        <f>SUM(C16:C24)</f>
        <v>1760711593.5999999</v>
      </c>
      <c r="D25" s="109">
        <f>SUM(D16:D24)</f>
        <v>1261119550.4000001</v>
      </c>
      <c r="E25" s="110">
        <f>SUM(E16:E24)</f>
        <v>1324175527.9200001</v>
      </c>
      <c r="F25" s="110">
        <f>SUM(F16:F24)</f>
        <v>1390384304.316</v>
      </c>
      <c r="G25" s="109">
        <f>SUM(G16:G24)</f>
        <v>3975679382.6360002</v>
      </c>
      <c r="H25" s="109">
        <v>1270579680</v>
      </c>
      <c r="J25" s="65">
        <f t="shared" si="0"/>
        <v>1308697070.4000001</v>
      </c>
    </row>
    <row r="26" spans="1:10" ht="35.1" customHeight="1">
      <c r="A26" s="71"/>
      <c r="B26" s="69"/>
      <c r="C26" s="70"/>
      <c r="D26" s="70"/>
      <c r="E26" s="70"/>
      <c r="F26" s="70"/>
      <c r="G26" s="70"/>
      <c r="H26" s="70"/>
      <c r="J26" s="65">
        <f t="shared" si="0"/>
        <v>1.03</v>
      </c>
    </row>
    <row r="27" spans="1:10" ht="35.1" customHeight="1">
      <c r="A27" s="68">
        <v>23030100</v>
      </c>
      <c r="B27" s="69" t="s">
        <v>61</v>
      </c>
      <c r="C27" s="70"/>
      <c r="D27" s="70"/>
      <c r="E27" s="70"/>
      <c r="F27" s="70"/>
      <c r="G27" s="70"/>
      <c r="H27" s="70"/>
      <c r="J27" s="65">
        <f t="shared" si="0"/>
        <v>1.03</v>
      </c>
    </row>
    <row r="28" spans="1:10" ht="35.1" customHeight="1">
      <c r="A28" s="71">
        <v>23030101</v>
      </c>
      <c r="B28" s="72" t="s">
        <v>62</v>
      </c>
      <c r="C28" s="70"/>
      <c r="D28" s="70"/>
      <c r="E28" s="70"/>
      <c r="F28" s="70"/>
      <c r="G28" s="70"/>
      <c r="H28" s="70"/>
      <c r="J28" s="65">
        <f t="shared" si="0"/>
        <v>1.03</v>
      </c>
    </row>
    <row r="29" spans="1:10" ht="35.1" customHeight="1">
      <c r="A29" s="71">
        <v>23020155</v>
      </c>
      <c r="B29" s="72" t="s">
        <v>186</v>
      </c>
      <c r="C29" s="70"/>
      <c r="D29" s="70"/>
      <c r="E29" s="70"/>
      <c r="F29" s="70"/>
      <c r="G29" s="70"/>
      <c r="H29" s="70"/>
      <c r="J29" s="65">
        <f t="shared" si="0"/>
        <v>1.03</v>
      </c>
    </row>
    <row r="30" spans="1:10" ht="35.1" customHeight="1">
      <c r="A30" s="71">
        <v>23020156</v>
      </c>
      <c r="B30" s="72" t="s">
        <v>100</v>
      </c>
      <c r="C30" s="70"/>
      <c r="D30" s="70"/>
      <c r="E30" s="70"/>
      <c r="F30" s="70"/>
      <c r="G30" s="70"/>
      <c r="H30" s="70"/>
      <c r="J30" s="65">
        <f t="shared" si="0"/>
        <v>1.03</v>
      </c>
    </row>
    <row r="31" spans="1:10" ht="35.1" customHeight="1">
      <c r="A31" s="107"/>
      <c r="B31" s="108" t="s">
        <v>37</v>
      </c>
      <c r="C31" s="109">
        <v>0</v>
      </c>
      <c r="D31" s="109"/>
      <c r="E31" s="110"/>
      <c r="F31" s="110"/>
      <c r="G31" s="109"/>
      <c r="H31" s="109"/>
      <c r="J31" s="65">
        <f t="shared" si="0"/>
        <v>1.03</v>
      </c>
    </row>
    <row r="32" spans="1:10" ht="35.1" customHeight="1">
      <c r="A32" s="71"/>
      <c r="B32" s="69"/>
      <c r="C32" s="70"/>
      <c r="D32" s="70"/>
      <c r="E32" s="70"/>
      <c r="F32" s="70"/>
      <c r="G32" s="70"/>
      <c r="H32" s="70"/>
      <c r="J32" s="65">
        <f t="shared" si="0"/>
        <v>1.03</v>
      </c>
    </row>
    <row r="33" spans="1:10" ht="35.1" customHeight="1">
      <c r="A33" s="68">
        <v>23040100</v>
      </c>
      <c r="B33" s="69" t="s">
        <v>83</v>
      </c>
      <c r="C33" s="70"/>
      <c r="D33" s="70"/>
      <c r="E33" s="70"/>
      <c r="F33" s="70"/>
      <c r="G33" s="70"/>
      <c r="H33" s="70"/>
      <c r="J33" s="65">
        <f t="shared" si="0"/>
        <v>1.03</v>
      </c>
    </row>
    <row r="34" spans="1:10" ht="35.1" customHeight="1">
      <c r="A34" s="71">
        <v>23040101</v>
      </c>
      <c r="B34" s="72" t="s">
        <v>84</v>
      </c>
      <c r="C34" s="70">
        <f>PRODUCT(H34,1.02)</f>
        <v>88092748.799999997</v>
      </c>
      <c r="D34" s="70">
        <v>88956403.200000003</v>
      </c>
      <c r="E34" s="70">
        <f t="shared" ref="E34:F34" si="4">PRODUCT(D34,1.05)</f>
        <v>93404223.360000014</v>
      </c>
      <c r="F34" s="70">
        <f t="shared" si="4"/>
        <v>98074434.528000012</v>
      </c>
      <c r="G34" s="70">
        <f>SUM(D34:F34)</f>
        <v>280435061.088</v>
      </c>
      <c r="H34" s="70">
        <v>86365440</v>
      </c>
      <c r="J34" s="65">
        <f t="shared" si="0"/>
        <v>88956403.200000003</v>
      </c>
    </row>
    <row r="35" spans="1:10" ht="35.1" customHeight="1">
      <c r="A35" s="71">
        <v>23040102</v>
      </c>
      <c r="B35" s="72" t="s">
        <v>85</v>
      </c>
      <c r="C35" s="70">
        <f>PRODUCT(H35,1.02)</f>
        <v>275289840</v>
      </c>
      <c r="D35" s="70">
        <v>277988760</v>
      </c>
      <c r="E35" s="70">
        <f t="shared" ref="E35:F35" si="5">PRODUCT(D35,1.05)</f>
        <v>291888198</v>
      </c>
      <c r="F35" s="70">
        <f t="shared" si="5"/>
        <v>306482607.90000004</v>
      </c>
      <c r="G35" s="70">
        <f>SUM(D35:F35)</f>
        <v>876359565.9000001</v>
      </c>
      <c r="H35" s="70">
        <v>269892000</v>
      </c>
      <c r="J35" s="65">
        <f t="shared" si="0"/>
        <v>277988760</v>
      </c>
    </row>
    <row r="36" spans="1:10" ht="35.1" customHeight="1">
      <c r="A36" s="71">
        <v>23040103</v>
      </c>
      <c r="B36" s="72" t="s">
        <v>86</v>
      </c>
      <c r="C36" s="70">
        <f>PRODUCT(H36,1.02)</f>
        <v>137644920</v>
      </c>
      <c r="D36" s="70">
        <v>50000000</v>
      </c>
      <c r="E36" s="70">
        <f t="shared" ref="E36:F36" si="6">PRODUCT(D36,1.05)</f>
        <v>52500000</v>
      </c>
      <c r="F36" s="70">
        <f t="shared" si="6"/>
        <v>55125000</v>
      </c>
      <c r="G36" s="70">
        <f>SUM(D36:F36)</f>
        <v>157625000</v>
      </c>
      <c r="H36" s="70">
        <v>134946000</v>
      </c>
      <c r="J36" s="65">
        <f t="shared" si="0"/>
        <v>138994380</v>
      </c>
    </row>
    <row r="37" spans="1:10" ht="35.1" customHeight="1">
      <c r="A37" s="71">
        <v>23040104</v>
      </c>
      <c r="B37" s="72" t="s">
        <v>87</v>
      </c>
      <c r="C37" s="70"/>
      <c r="D37" s="70"/>
      <c r="E37" s="70"/>
      <c r="F37" s="70"/>
      <c r="G37" s="70"/>
      <c r="H37" s="70"/>
      <c r="J37" s="65">
        <f t="shared" si="0"/>
        <v>1.03</v>
      </c>
    </row>
    <row r="38" spans="1:10" ht="35.1" customHeight="1">
      <c r="A38" s="71">
        <v>23040105</v>
      </c>
      <c r="B38" s="72" t="s">
        <v>88</v>
      </c>
      <c r="C38" s="70"/>
      <c r="D38" s="70"/>
      <c r="E38" s="70"/>
      <c r="F38" s="70"/>
      <c r="G38" s="70"/>
      <c r="H38" s="70"/>
      <c r="J38" s="65">
        <f t="shared" si="0"/>
        <v>1.03</v>
      </c>
    </row>
    <row r="39" spans="1:10" ht="35.1" customHeight="1">
      <c r="A39" s="71">
        <v>23040106</v>
      </c>
      <c r="B39" s="72" t="s">
        <v>1</v>
      </c>
      <c r="C39" s="70"/>
      <c r="D39" s="70"/>
      <c r="E39" s="70"/>
      <c r="F39" s="70"/>
      <c r="G39" s="70"/>
      <c r="H39" s="70"/>
      <c r="J39" s="65">
        <f t="shared" si="0"/>
        <v>1.03</v>
      </c>
    </row>
    <row r="40" spans="1:10" ht="35.1" customHeight="1">
      <c r="A40" s="71">
        <v>23040107</v>
      </c>
      <c r="B40" s="72" t="s">
        <v>104</v>
      </c>
      <c r="C40" s="70">
        <f>PRODUCT(H40,1.02)</f>
        <v>245007957.59999999</v>
      </c>
      <c r="D40" s="70">
        <v>100000000</v>
      </c>
      <c r="E40" s="70">
        <f t="shared" ref="E40:F40" si="7">PRODUCT(D40,1.05)</f>
        <v>105000000</v>
      </c>
      <c r="F40" s="70">
        <f t="shared" si="7"/>
        <v>110250000</v>
      </c>
      <c r="G40" s="70">
        <f>SUM(D40:F40)</f>
        <v>315250000</v>
      </c>
      <c r="H40" s="70">
        <v>240203880</v>
      </c>
      <c r="J40" s="65">
        <f t="shared" si="0"/>
        <v>247409996.40000001</v>
      </c>
    </row>
    <row r="41" spans="1:10" ht="35.1" customHeight="1">
      <c r="A41" s="71">
        <v>23040108</v>
      </c>
      <c r="B41" s="72" t="s">
        <v>103</v>
      </c>
      <c r="C41" s="70"/>
      <c r="D41" s="70"/>
      <c r="E41" s="70"/>
      <c r="F41" s="70"/>
      <c r="G41" s="70"/>
      <c r="H41" s="70"/>
      <c r="J41" s="65">
        <f t="shared" si="0"/>
        <v>1.03</v>
      </c>
    </row>
    <row r="42" spans="1:10" ht="35.1" customHeight="1">
      <c r="A42" s="71">
        <v>23040109</v>
      </c>
      <c r="B42" s="72" t="s">
        <v>200</v>
      </c>
      <c r="C42" s="70"/>
      <c r="D42" s="70"/>
      <c r="E42" s="70"/>
      <c r="F42" s="70"/>
      <c r="G42" s="70"/>
      <c r="H42" s="70"/>
      <c r="J42" s="65">
        <f t="shared" si="0"/>
        <v>1.03</v>
      </c>
    </row>
    <row r="43" spans="1:10" ht="35.1" customHeight="1">
      <c r="A43" s="107"/>
      <c r="B43" s="108" t="s">
        <v>37</v>
      </c>
      <c r="C43" s="109">
        <f>SUM(C34:C42)</f>
        <v>746035466.39999998</v>
      </c>
      <c r="D43" s="109">
        <f>SUM(D33:D42)</f>
        <v>516945163.19999999</v>
      </c>
      <c r="E43" s="110">
        <f>SUM(E34:E42)</f>
        <v>542792421.36000001</v>
      </c>
      <c r="F43" s="110">
        <f>SUM(F34:F42)</f>
        <v>569932042.42799997</v>
      </c>
      <c r="G43" s="109">
        <f>SUM(G34:G42)</f>
        <v>1629669626.9880002</v>
      </c>
      <c r="H43" s="109">
        <v>731407320</v>
      </c>
      <c r="J43" s="65">
        <f t="shared" si="0"/>
        <v>753349539.60000002</v>
      </c>
    </row>
    <row r="44" spans="1:10" ht="35.1" customHeight="1">
      <c r="A44" s="71"/>
      <c r="B44" s="69"/>
      <c r="C44" s="70"/>
      <c r="D44" s="70"/>
      <c r="E44" s="70"/>
      <c r="F44" s="70"/>
      <c r="G44" s="70"/>
      <c r="H44" s="70"/>
      <c r="J44" s="65">
        <f t="shared" si="0"/>
        <v>1.03</v>
      </c>
    </row>
    <row r="45" spans="1:10" ht="35.1" customHeight="1">
      <c r="A45" s="68">
        <v>23050100</v>
      </c>
      <c r="B45" s="69" t="s">
        <v>89</v>
      </c>
      <c r="C45" s="70"/>
      <c r="D45" s="70"/>
      <c r="E45" s="70"/>
      <c r="F45" s="70"/>
      <c r="G45" s="70"/>
      <c r="H45" s="70"/>
      <c r="J45" s="65">
        <f t="shared" si="0"/>
        <v>1.03</v>
      </c>
    </row>
    <row r="46" spans="1:10" ht="35.1" customHeight="1">
      <c r="A46" s="71">
        <v>23050101</v>
      </c>
      <c r="B46" s="72" t="s">
        <v>90</v>
      </c>
      <c r="C46" s="70"/>
      <c r="D46" s="70"/>
      <c r="E46" s="70"/>
      <c r="F46" s="70"/>
      <c r="G46" s="70"/>
      <c r="H46" s="70"/>
      <c r="J46" s="65">
        <f t="shared" si="0"/>
        <v>1.03</v>
      </c>
    </row>
    <row r="47" spans="1:10" ht="35.1" customHeight="1">
      <c r="A47" s="71">
        <v>23050102</v>
      </c>
      <c r="B47" s="72" t="s">
        <v>91</v>
      </c>
      <c r="C47" s="70"/>
      <c r="D47" s="70"/>
      <c r="E47" s="70"/>
      <c r="F47" s="70"/>
      <c r="G47" s="70"/>
      <c r="H47" s="70"/>
      <c r="J47" s="65">
        <f t="shared" si="0"/>
        <v>1.03</v>
      </c>
    </row>
    <row r="48" spans="1:10" ht="35.1" customHeight="1">
      <c r="A48" s="71">
        <v>23050103</v>
      </c>
      <c r="B48" s="72" t="s">
        <v>92</v>
      </c>
      <c r="C48" s="70">
        <f>PRODUCT(H48,1.02)</f>
        <v>2752898.4</v>
      </c>
      <c r="D48" s="70">
        <v>2779887.6</v>
      </c>
      <c r="E48" s="70">
        <f t="shared" ref="E48:F48" si="8">PRODUCT(D48,1.05)</f>
        <v>2918881.9800000004</v>
      </c>
      <c r="F48" s="70">
        <f t="shared" si="8"/>
        <v>3064826.0790000004</v>
      </c>
      <c r="G48" s="70">
        <f>SUM(D48:F48)</f>
        <v>8763595.659</v>
      </c>
      <c r="H48" s="70">
        <v>2698920</v>
      </c>
      <c r="J48" s="65">
        <f t="shared" si="0"/>
        <v>2779887.6</v>
      </c>
    </row>
    <row r="49" spans="1:10" ht="35.1" customHeight="1">
      <c r="A49" s="71">
        <v>23050104</v>
      </c>
      <c r="B49" s="72" t="s">
        <v>93</v>
      </c>
      <c r="C49" s="70"/>
      <c r="D49" s="70"/>
      <c r="E49" s="70"/>
      <c r="F49" s="70"/>
      <c r="G49" s="70"/>
      <c r="H49" s="70"/>
      <c r="J49" s="65">
        <f t="shared" si="0"/>
        <v>1.03</v>
      </c>
    </row>
    <row r="50" spans="1:10" ht="35.1" customHeight="1">
      <c r="A50" s="71">
        <v>23050148</v>
      </c>
      <c r="B50" s="72" t="s">
        <v>157</v>
      </c>
      <c r="C50" s="70"/>
      <c r="D50" s="70"/>
      <c r="E50" s="70"/>
      <c r="F50" s="70"/>
      <c r="G50" s="70"/>
      <c r="H50" s="70"/>
      <c r="J50" s="65">
        <f t="shared" si="0"/>
        <v>1.03</v>
      </c>
    </row>
    <row r="51" spans="1:10" ht="35.1" customHeight="1">
      <c r="A51" s="71">
        <v>23050149</v>
      </c>
      <c r="B51" s="75" t="s">
        <v>198</v>
      </c>
      <c r="C51" s="70"/>
      <c r="D51" s="70"/>
      <c r="E51" s="70"/>
      <c r="F51" s="70"/>
      <c r="G51" s="70"/>
      <c r="H51" s="70"/>
      <c r="J51" s="65">
        <f t="shared" si="0"/>
        <v>1.03</v>
      </c>
    </row>
    <row r="52" spans="1:10" ht="35.1" customHeight="1">
      <c r="A52" s="107"/>
      <c r="B52" s="108" t="s">
        <v>37</v>
      </c>
      <c r="C52" s="109">
        <f>SUM(C46:C51)</f>
        <v>2752898.4</v>
      </c>
      <c r="D52" s="109">
        <f>SUM(D46:D51)</f>
        <v>2779887.6</v>
      </c>
      <c r="E52" s="110">
        <f>SUM(E48:E51)</f>
        <v>2918881.9800000004</v>
      </c>
      <c r="F52" s="110">
        <f>SUM(F48:F51)</f>
        <v>3064826.0790000004</v>
      </c>
      <c r="G52" s="109">
        <f>SUM(G48:G51)</f>
        <v>8763595.659</v>
      </c>
      <c r="H52" s="109">
        <v>2698920</v>
      </c>
      <c r="J52" s="65">
        <f t="shared" si="0"/>
        <v>2779887.6</v>
      </c>
    </row>
    <row r="53" spans="1:10" ht="35.1" customHeight="1">
      <c r="A53" s="71"/>
      <c r="B53" s="69"/>
      <c r="C53" s="73"/>
      <c r="D53" s="73"/>
      <c r="E53" s="73"/>
      <c r="F53" s="73"/>
      <c r="G53" s="73"/>
      <c r="H53" s="73"/>
      <c r="J53" s="65">
        <f t="shared" si="0"/>
        <v>1.03</v>
      </c>
    </row>
    <row r="54" spans="1:10" ht="35.1" customHeight="1">
      <c r="A54" s="107"/>
      <c r="B54" s="108" t="s">
        <v>95</v>
      </c>
      <c r="C54" s="109">
        <f>SUM(C52,C43,C31,C25,C13)</f>
        <v>2839847766.3999996</v>
      </c>
      <c r="D54" s="109">
        <f>SUM(D52,D43,D31,D25,D13)</f>
        <v>1880844601.2</v>
      </c>
      <c r="E54" s="109">
        <f>SUM(E52,E43,E31,E25,E13)</f>
        <v>1974886831.2600002</v>
      </c>
      <c r="F54" s="109">
        <f>SUM(F52,F43,F31,F25,F13)</f>
        <v>2073631172.823</v>
      </c>
      <c r="G54" s="109">
        <f>SUM(G52,G43,G31,G25,G13)</f>
        <v>5929362605.283</v>
      </c>
      <c r="H54" s="109">
        <v>2328556320</v>
      </c>
      <c r="J54" s="65">
        <f t="shared" si="0"/>
        <v>2398413009.5999999</v>
      </c>
    </row>
    <row r="55" spans="1:10">
      <c r="A55" s="79"/>
      <c r="B55" s="11"/>
      <c r="C55" s="80"/>
      <c r="D55" s="80"/>
      <c r="E55" s="80"/>
      <c r="F55" s="80"/>
      <c r="G55" s="80"/>
      <c r="H55" s="80"/>
      <c r="J55" s="65">
        <f t="shared" si="0"/>
        <v>1.03</v>
      </c>
    </row>
    <row r="56" spans="1:10">
      <c r="A56" s="79"/>
      <c r="B56" s="11"/>
      <c r="C56" s="80"/>
      <c r="D56" s="80"/>
      <c r="E56" s="80"/>
      <c r="F56" s="80"/>
      <c r="G56" s="80"/>
      <c r="H56" s="80"/>
    </row>
    <row r="57" spans="1:10">
      <c r="A57" s="79"/>
      <c r="B57" s="11"/>
      <c r="C57" s="11"/>
      <c r="D57" s="11"/>
      <c r="E57" s="11"/>
      <c r="F57" s="11"/>
      <c r="G57" s="11"/>
      <c r="H57" s="11"/>
    </row>
    <row r="58" spans="1:10">
      <c r="A58" s="79"/>
      <c r="B58" s="11"/>
      <c r="C58" s="11"/>
      <c r="D58" s="11"/>
      <c r="E58" s="11"/>
      <c r="F58" s="11"/>
      <c r="G58" s="11"/>
      <c r="H58" s="11"/>
    </row>
    <row r="59" spans="1:10">
      <c r="A59" s="79"/>
      <c r="B59" s="11"/>
      <c r="C59" s="11"/>
      <c r="D59" s="11"/>
      <c r="E59" s="11"/>
      <c r="F59" s="11"/>
      <c r="G59" s="11"/>
      <c r="H59" s="11"/>
    </row>
    <row r="60" spans="1:10">
      <c r="A60" s="79"/>
      <c r="B60" s="11"/>
      <c r="C60" s="11"/>
      <c r="D60" s="11"/>
      <c r="E60" s="11"/>
      <c r="F60" s="11"/>
      <c r="G60" s="11"/>
      <c r="H60" s="11"/>
    </row>
    <row r="61" spans="1:10">
      <c r="A61" s="79"/>
      <c r="B61" s="11"/>
      <c r="C61" s="11"/>
      <c r="D61" s="11"/>
      <c r="E61" s="11"/>
      <c r="F61" s="11"/>
      <c r="G61" s="11"/>
      <c r="H61" s="11"/>
    </row>
    <row r="62" spans="1:10">
      <c r="A62" s="79"/>
      <c r="B62" s="11"/>
      <c r="C62" s="11"/>
      <c r="D62" s="11"/>
      <c r="E62" s="11"/>
      <c r="F62" s="11"/>
      <c r="G62" s="11"/>
      <c r="H62" s="11"/>
    </row>
    <row r="63" spans="1:10">
      <c r="A63" s="79"/>
      <c r="B63" s="11"/>
      <c r="C63" s="11"/>
      <c r="D63" s="11"/>
      <c r="E63" s="11"/>
      <c r="F63" s="11"/>
      <c r="G63" s="11"/>
      <c r="H63" s="11"/>
    </row>
    <row r="64" spans="1:10">
      <c r="A64" s="79"/>
      <c r="B64" s="11"/>
      <c r="C64" s="11"/>
      <c r="D64" s="11"/>
      <c r="E64" s="11"/>
      <c r="F64" s="11"/>
      <c r="G64" s="11"/>
      <c r="H64" s="11"/>
    </row>
    <row r="65" spans="1:8">
      <c r="A65" s="79"/>
      <c r="B65" s="11"/>
      <c r="C65" s="11"/>
      <c r="D65" s="11"/>
      <c r="E65" s="11"/>
      <c r="F65" s="11"/>
      <c r="G65" s="11"/>
      <c r="H65" s="11"/>
    </row>
    <row r="66" spans="1:8">
      <c r="A66" s="79"/>
      <c r="B66" s="11"/>
      <c r="C66" s="11"/>
      <c r="D66" s="11"/>
      <c r="E66" s="11"/>
      <c r="F66" s="11"/>
      <c r="G66" s="11"/>
      <c r="H66" s="11"/>
    </row>
    <row r="67" spans="1:8">
      <c r="A67" s="79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1"/>
      <c r="B69" s="11"/>
      <c r="C69" s="11"/>
      <c r="D69" s="11"/>
      <c r="E69" s="11"/>
      <c r="F69" s="11"/>
      <c r="G69" s="11"/>
      <c r="H69" s="11"/>
    </row>
    <row r="70" spans="1:8">
      <c r="A70" s="11"/>
      <c r="B70" s="11"/>
      <c r="C70" s="11"/>
      <c r="D70" s="11"/>
      <c r="E70" s="11"/>
      <c r="F70" s="11"/>
      <c r="G70" s="11"/>
      <c r="H70" s="11"/>
    </row>
    <row r="71" spans="1:8">
      <c r="A71" s="11"/>
      <c r="B71" s="11"/>
      <c r="C71" s="11"/>
      <c r="D71" s="11"/>
      <c r="E71" s="11"/>
      <c r="F71" s="11"/>
      <c r="G71" s="11"/>
      <c r="H71" s="11"/>
    </row>
    <row r="72" spans="1:8">
      <c r="A72" s="11"/>
      <c r="B72" s="11"/>
      <c r="C72" s="11"/>
      <c r="D72" s="11"/>
      <c r="E72" s="11"/>
      <c r="F72" s="11"/>
      <c r="G72" s="11"/>
      <c r="H72" s="11"/>
    </row>
    <row r="73" spans="1:8">
      <c r="A73" s="11"/>
      <c r="B73" s="11"/>
      <c r="C73" s="11"/>
      <c r="D73" s="11"/>
      <c r="E73" s="11"/>
      <c r="F73" s="11"/>
      <c r="G73" s="11"/>
      <c r="H73" s="11"/>
    </row>
    <row r="74" spans="1:8">
      <c r="A74" s="11"/>
      <c r="B74" s="11"/>
      <c r="C74" s="11"/>
      <c r="D74" s="11"/>
      <c r="E74" s="11"/>
      <c r="F74" s="11"/>
      <c r="G74" s="11"/>
      <c r="H74" s="11"/>
    </row>
    <row r="75" spans="1:8">
      <c r="A75" s="1"/>
    </row>
    <row r="76" spans="1:8">
      <c r="A76" s="1"/>
    </row>
    <row r="77" spans="1:8">
      <c r="A77" s="1"/>
    </row>
    <row r="78" spans="1:8">
      <c r="A78" s="1"/>
    </row>
    <row r="79" spans="1:8">
      <c r="A79" s="1"/>
    </row>
    <row r="80" spans="1:8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46" orientation="landscape" useFirstPageNumber="1" verticalDpi="300" r:id="rId1"/>
  <headerFooter>
    <oddFooter>&amp;C&amp;"Arial Black,Regular"&amp;18&amp;P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J91"/>
  <sheetViews>
    <sheetView view="pageBreakPreview" topLeftCell="A40" zoomScale="60" workbookViewId="0">
      <selection activeCell="B68" sqref="B68"/>
    </sheetView>
  </sheetViews>
  <sheetFormatPr defaultColWidth="9.140625" defaultRowHeight="16.5"/>
  <cols>
    <col min="1" max="1" width="14.28515625" style="6" customWidth="1"/>
    <col min="2" max="2" width="93.140625" style="1" customWidth="1"/>
    <col min="3" max="3" width="23.85546875" style="1" hidden="1" customWidth="1"/>
    <col min="4" max="4" width="23.85546875" style="1" customWidth="1"/>
    <col min="5" max="5" width="20.7109375" style="1" customWidth="1"/>
    <col min="6" max="6" width="20.42578125" style="1" customWidth="1"/>
    <col min="7" max="7" width="19.42578125" style="1" customWidth="1"/>
    <col min="8" max="8" width="22.5703125" style="1" customWidth="1"/>
    <col min="9" max="9" width="9.140625" style="1"/>
    <col min="10" max="10" width="19.7109375" style="1" bestFit="1" customWidth="1"/>
    <col min="11" max="16384" width="9.140625" style="1"/>
  </cols>
  <sheetData>
    <row r="1" spans="1:10" ht="22.5" customHeight="1">
      <c r="A1" s="181" t="s">
        <v>2</v>
      </c>
      <c r="B1" s="182"/>
      <c r="C1" s="182"/>
      <c r="D1" s="182"/>
      <c r="E1" s="182"/>
      <c r="F1" s="182"/>
      <c r="G1" s="182"/>
      <c r="H1" s="182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218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217</v>
      </c>
      <c r="B4" s="174"/>
      <c r="C4" s="174"/>
      <c r="D4" s="174"/>
      <c r="E4" s="174"/>
      <c r="F4" s="174"/>
      <c r="G4" s="174"/>
      <c r="H4" s="174"/>
    </row>
    <row r="5" spans="1:10" ht="54.75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</row>
    <row r="8" spans="1:10" ht="35.1" customHeight="1">
      <c r="A8" s="71">
        <v>23010101</v>
      </c>
      <c r="B8" s="72" t="s">
        <v>96</v>
      </c>
      <c r="C8" s="70"/>
      <c r="D8" s="70">
        <v>90000000</v>
      </c>
      <c r="E8" s="70">
        <f>PRODUCT(D8,1.05)</f>
        <v>94500000</v>
      </c>
      <c r="F8" s="70">
        <f>PRODUCT(E8,1.05)</f>
        <v>99225000</v>
      </c>
      <c r="G8" s="70">
        <f>SUM(D8:F8)</f>
        <v>283725000</v>
      </c>
      <c r="H8" s="70"/>
    </row>
    <row r="9" spans="1:10" ht="35.1" customHeight="1">
      <c r="A9" s="71">
        <v>23010106</v>
      </c>
      <c r="B9" s="72" t="s">
        <v>12</v>
      </c>
      <c r="C9" s="70"/>
      <c r="D9" s="70">
        <v>30000000</v>
      </c>
      <c r="E9" s="70">
        <f t="shared" ref="E9:F9" si="0">PRODUCT(D9,1.05)</f>
        <v>31500000</v>
      </c>
      <c r="F9" s="70">
        <f t="shared" si="0"/>
        <v>33075000</v>
      </c>
      <c r="G9" s="70">
        <f>SUM(D9:F9)</f>
        <v>94575000</v>
      </c>
      <c r="H9" s="70"/>
    </row>
    <row r="10" spans="1:10" ht="35.1" customHeight="1">
      <c r="A10" s="71">
        <v>23010107</v>
      </c>
      <c r="B10" s="72" t="s">
        <v>13</v>
      </c>
      <c r="C10" s="70"/>
      <c r="D10" s="70">
        <v>170000000</v>
      </c>
      <c r="E10" s="70">
        <f t="shared" ref="E10:F10" si="1">PRODUCT(D10,1.05)</f>
        <v>178500000</v>
      </c>
      <c r="F10" s="70">
        <f t="shared" si="1"/>
        <v>187425000</v>
      </c>
      <c r="G10" s="70">
        <f>SUM(D10:F10)</f>
        <v>535925000</v>
      </c>
      <c r="H10" s="70"/>
      <c r="J10" s="64"/>
    </row>
    <row r="11" spans="1:10" ht="35.1" customHeight="1">
      <c r="A11" s="71">
        <v>23010108</v>
      </c>
      <c r="B11" s="72" t="s">
        <v>14</v>
      </c>
      <c r="C11" s="70"/>
      <c r="D11" s="70">
        <v>20000000</v>
      </c>
      <c r="E11" s="70">
        <f t="shared" ref="E11:F11" si="2">PRODUCT(D11,1.05)</f>
        <v>21000000</v>
      </c>
      <c r="F11" s="70">
        <f t="shared" si="2"/>
        <v>22050000</v>
      </c>
      <c r="G11" s="70">
        <f>SUM(D11:F11)</f>
        <v>63050000</v>
      </c>
      <c r="H11" s="70"/>
      <c r="J11" s="64"/>
    </row>
    <row r="12" spans="1:10" s="11" customFormat="1" ht="35.1" customHeight="1">
      <c r="A12" s="71">
        <v>23010154</v>
      </c>
      <c r="B12" s="72" t="s">
        <v>141</v>
      </c>
      <c r="C12" s="70"/>
      <c r="D12" s="70"/>
      <c r="E12" s="70"/>
      <c r="F12" s="70"/>
      <c r="G12" s="70"/>
      <c r="H12" s="70"/>
      <c r="J12" s="64"/>
    </row>
    <row r="13" spans="1:10" s="11" customFormat="1" ht="35.1" customHeight="1">
      <c r="A13" s="71">
        <v>23010155</v>
      </c>
      <c r="B13" s="72" t="s">
        <v>145</v>
      </c>
      <c r="C13" s="70"/>
      <c r="D13" s="70"/>
      <c r="E13" s="70"/>
      <c r="F13" s="70"/>
      <c r="G13" s="70"/>
      <c r="H13" s="70"/>
      <c r="J13" s="64"/>
    </row>
    <row r="14" spans="1:10" s="11" customFormat="1" ht="35.1" customHeight="1">
      <c r="A14" s="71">
        <v>23010156</v>
      </c>
      <c r="B14" s="72" t="s">
        <v>156</v>
      </c>
      <c r="C14" s="70"/>
      <c r="D14" s="70"/>
      <c r="E14" s="70"/>
      <c r="F14" s="70"/>
      <c r="G14" s="70"/>
      <c r="H14" s="70"/>
      <c r="J14" s="64"/>
    </row>
    <row r="15" spans="1:10" ht="35.1" customHeight="1">
      <c r="A15" s="107"/>
      <c r="B15" s="108" t="s">
        <v>37</v>
      </c>
      <c r="C15" s="109">
        <v>0</v>
      </c>
      <c r="D15" s="109">
        <f>SUM(D8:D14)</f>
        <v>310000000</v>
      </c>
      <c r="E15" s="110">
        <f t="shared" ref="E15:G15" si="3">SUM(E8:E14)</f>
        <v>325500000</v>
      </c>
      <c r="F15" s="110">
        <f t="shared" si="3"/>
        <v>341775000</v>
      </c>
      <c r="G15" s="109">
        <f t="shared" si="3"/>
        <v>977275000</v>
      </c>
      <c r="H15" s="109"/>
      <c r="J15" s="64"/>
    </row>
    <row r="16" spans="1:10" ht="35.1" customHeight="1">
      <c r="A16" s="71"/>
      <c r="B16" s="72"/>
      <c r="C16" s="70"/>
      <c r="D16" s="70"/>
      <c r="E16" s="70"/>
      <c r="F16" s="70"/>
      <c r="G16" s="70"/>
      <c r="H16" s="70"/>
      <c r="J16" s="64"/>
    </row>
    <row r="17" spans="1:10" ht="35.1" customHeight="1">
      <c r="A17" s="68">
        <v>23020100</v>
      </c>
      <c r="B17" s="69" t="s">
        <v>38</v>
      </c>
      <c r="C17" s="70"/>
      <c r="D17" s="70"/>
      <c r="E17" s="70"/>
      <c r="F17" s="70"/>
      <c r="G17" s="70"/>
      <c r="H17" s="70"/>
      <c r="J17" s="64"/>
    </row>
    <row r="18" spans="1:10" ht="35.1" customHeight="1">
      <c r="A18" s="71">
        <v>23020101</v>
      </c>
      <c r="B18" s="72" t="s">
        <v>102</v>
      </c>
      <c r="C18" s="70"/>
      <c r="D18" s="70">
        <v>70000000</v>
      </c>
      <c r="E18" s="70">
        <f t="shared" ref="E18:F18" si="4">PRODUCT(D18,1.05)</f>
        <v>73500000</v>
      </c>
      <c r="F18" s="70">
        <f t="shared" si="4"/>
        <v>77175000</v>
      </c>
      <c r="G18" s="70">
        <f>SUM(D18:F18)</f>
        <v>220675000</v>
      </c>
      <c r="H18" s="70"/>
      <c r="J18" s="64"/>
    </row>
    <row r="19" spans="1:10" ht="35.1" customHeight="1">
      <c r="A19" s="71">
        <v>23020102</v>
      </c>
      <c r="B19" s="72" t="s">
        <v>40</v>
      </c>
      <c r="C19" s="73"/>
      <c r="D19" s="73"/>
      <c r="E19" s="70"/>
      <c r="F19" s="70"/>
      <c r="G19" s="70"/>
      <c r="H19" s="73"/>
      <c r="J19" s="64"/>
    </row>
    <row r="20" spans="1:10" ht="35.1" customHeight="1">
      <c r="A20" s="71">
        <v>23020150</v>
      </c>
      <c r="B20" s="72" t="s">
        <v>154</v>
      </c>
      <c r="C20" s="70"/>
      <c r="D20" s="70"/>
      <c r="E20" s="70"/>
      <c r="F20" s="70"/>
      <c r="G20" s="70"/>
      <c r="H20" s="70"/>
      <c r="J20" s="64"/>
    </row>
    <row r="21" spans="1:10" ht="35.1" customHeight="1">
      <c r="A21" s="71">
        <v>23020151</v>
      </c>
      <c r="B21" s="72" t="s">
        <v>155</v>
      </c>
      <c r="C21" s="70"/>
      <c r="D21" s="70"/>
      <c r="E21" s="70"/>
      <c r="F21" s="70"/>
      <c r="G21" s="70"/>
      <c r="H21" s="70"/>
      <c r="J21" s="64"/>
    </row>
    <row r="22" spans="1:10" ht="35.1" customHeight="1">
      <c r="A22" s="71">
        <v>23020152</v>
      </c>
      <c r="B22" s="72" t="s">
        <v>172</v>
      </c>
      <c r="C22" s="70"/>
      <c r="D22" s="70"/>
      <c r="E22" s="70"/>
      <c r="F22" s="70"/>
      <c r="G22" s="70"/>
      <c r="H22" s="70"/>
      <c r="J22" s="64"/>
    </row>
    <row r="23" spans="1:10" ht="35.1" customHeight="1">
      <c r="A23" s="107"/>
      <c r="B23" s="108" t="s">
        <v>37</v>
      </c>
      <c r="C23" s="109"/>
      <c r="D23" s="109">
        <f>SUM(D18:D22)</f>
        <v>70000000</v>
      </c>
      <c r="E23" s="110">
        <f>SUM(E18:E22)</f>
        <v>73500000</v>
      </c>
      <c r="F23" s="110">
        <f>SUM(F18:F22)</f>
        <v>77175000</v>
      </c>
      <c r="G23" s="109">
        <f>SUM(G18:G22)</f>
        <v>220675000</v>
      </c>
      <c r="H23" s="109"/>
      <c r="J23" s="64"/>
    </row>
    <row r="24" spans="1:10" ht="35.1" customHeight="1">
      <c r="A24" s="71"/>
      <c r="B24" s="69"/>
      <c r="C24" s="70"/>
      <c r="D24" s="70"/>
      <c r="E24" s="70"/>
      <c r="F24" s="70"/>
      <c r="G24" s="70"/>
      <c r="H24" s="70"/>
      <c r="J24" s="64"/>
    </row>
    <row r="25" spans="1:10" ht="35.1" customHeight="1">
      <c r="A25" s="68">
        <v>23030100</v>
      </c>
      <c r="B25" s="69" t="s">
        <v>61</v>
      </c>
      <c r="C25" s="70"/>
      <c r="D25" s="70"/>
      <c r="E25" s="70"/>
      <c r="F25" s="70"/>
      <c r="G25" s="70"/>
      <c r="H25" s="70"/>
      <c r="J25" s="64"/>
    </row>
    <row r="26" spans="1:10" ht="35.1" customHeight="1">
      <c r="A26" s="71">
        <v>23030101</v>
      </c>
      <c r="B26" s="72" t="s">
        <v>62</v>
      </c>
      <c r="C26" s="70"/>
      <c r="D26" s="70"/>
      <c r="E26" s="70"/>
      <c r="F26" s="70"/>
      <c r="G26" s="70"/>
      <c r="H26" s="70"/>
      <c r="J26" s="64"/>
    </row>
    <row r="27" spans="1:10" ht="35.1" customHeight="1">
      <c r="A27" s="71">
        <v>23020154</v>
      </c>
      <c r="B27" s="72" t="s">
        <v>185</v>
      </c>
      <c r="C27" s="70"/>
      <c r="D27" s="70">
        <v>30000000</v>
      </c>
      <c r="E27" s="70">
        <f t="shared" ref="E27:F27" si="5">PRODUCT(D27,1.05)</f>
        <v>31500000</v>
      </c>
      <c r="F27" s="70">
        <f t="shared" si="5"/>
        <v>33075000</v>
      </c>
      <c r="G27" s="70">
        <f>SUM(D27:F27)</f>
        <v>94575000</v>
      </c>
      <c r="H27" s="70"/>
      <c r="J27" s="64"/>
    </row>
    <row r="28" spans="1:10" ht="35.1" customHeight="1">
      <c r="A28" s="71">
        <v>23020155</v>
      </c>
      <c r="B28" s="72" t="s">
        <v>186</v>
      </c>
      <c r="C28" s="70"/>
      <c r="D28" s="70">
        <v>70000000</v>
      </c>
      <c r="E28" s="70">
        <f t="shared" ref="E28:F28" si="6">PRODUCT(D28,1.05)</f>
        <v>73500000</v>
      </c>
      <c r="F28" s="70">
        <f t="shared" si="6"/>
        <v>77175000</v>
      </c>
      <c r="G28" s="70">
        <f>SUM(D28:F28)</f>
        <v>220675000</v>
      </c>
      <c r="H28" s="70"/>
      <c r="J28" s="64"/>
    </row>
    <row r="29" spans="1:10" ht="35.1" customHeight="1">
      <c r="A29" s="71">
        <v>23020156</v>
      </c>
      <c r="B29" s="72" t="s">
        <v>100</v>
      </c>
      <c r="C29" s="70"/>
      <c r="D29" s="70">
        <v>30000000</v>
      </c>
      <c r="E29" s="70">
        <f t="shared" ref="E29:F29" si="7">PRODUCT(D29,1.05)</f>
        <v>31500000</v>
      </c>
      <c r="F29" s="70">
        <f t="shared" si="7"/>
        <v>33075000</v>
      </c>
      <c r="G29" s="70">
        <f>SUM(D29:F29)</f>
        <v>94575000</v>
      </c>
      <c r="H29" s="70"/>
      <c r="J29" s="64"/>
    </row>
    <row r="30" spans="1:10" ht="35.1" customHeight="1">
      <c r="A30" s="107"/>
      <c r="B30" s="108" t="s">
        <v>37</v>
      </c>
      <c r="C30" s="109"/>
      <c r="D30" s="109">
        <f>SUM(D26:D29)</f>
        <v>130000000</v>
      </c>
      <c r="E30" s="125">
        <f>SUM(E27:E29)</f>
        <v>136500000</v>
      </c>
      <c r="F30" s="125">
        <f>SUM(F27:F29)</f>
        <v>143325000</v>
      </c>
      <c r="G30" s="109">
        <f>SUM(G27:G29)</f>
        <v>409825000</v>
      </c>
      <c r="H30" s="109"/>
      <c r="J30" s="64"/>
    </row>
    <row r="31" spans="1:10" ht="35.1" customHeight="1">
      <c r="A31" s="71"/>
      <c r="B31" s="69"/>
      <c r="C31" s="70"/>
      <c r="D31" s="70"/>
      <c r="E31" s="70"/>
      <c r="F31" s="70"/>
      <c r="G31" s="70"/>
      <c r="H31" s="70"/>
      <c r="J31" s="64"/>
    </row>
    <row r="32" spans="1:10" ht="35.1" customHeight="1">
      <c r="A32" s="68">
        <v>23040100</v>
      </c>
      <c r="B32" s="69" t="s">
        <v>83</v>
      </c>
      <c r="C32" s="70"/>
      <c r="D32" s="70"/>
      <c r="E32" s="70"/>
      <c r="F32" s="70"/>
      <c r="G32" s="70"/>
      <c r="H32" s="70"/>
      <c r="J32" s="64"/>
    </row>
    <row r="33" spans="1:10" ht="35.1" customHeight="1">
      <c r="A33" s="71">
        <v>23040101</v>
      </c>
      <c r="B33" s="72" t="s">
        <v>84</v>
      </c>
      <c r="C33" s="70"/>
      <c r="D33" s="70"/>
      <c r="E33" s="70"/>
      <c r="F33" s="70"/>
      <c r="G33" s="70"/>
      <c r="H33" s="70"/>
      <c r="J33" s="64"/>
    </row>
    <row r="34" spans="1:10" ht="35.1" customHeight="1">
      <c r="A34" s="71">
        <v>23040102</v>
      </c>
      <c r="B34" s="72" t="s">
        <v>85</v>
      </c>
      <c r="C34" s="70"/>
      <c r="D34" s="70"/>
      <c r="E34" s="70"/>
      <c r="F34" s="70"/>
      <c r="G34" s="70"/>
      <c r="H34" s="70"/>
      <c r="J34" s="64"/>
    </row>
    <row r="35" spans="1:10" ht="35.1" customHeight="1">
      <c r="A35" s="71">
        <v>23040108</v>
      </c>
      <c r="B35" s="72" t="s">
        <v>103</v>
      </c>
      <c r="C35" s="70"/>
      <c r="D35" s="70"/>
      <c r="E35" s="70"/>
      <c r="F35" s="70"/>
      <c r="G35" s="70"/>
      <c r="H35" s="70"/>
      <c r="J35" s="64"/>
    </row>
    <row r="36" spans="1:10" ht="35.1" customHeight="1">
      <c r="A36" s="71">
        <v>23040109</v>
      </c>
      <c r="B36" s="72" t="s">
        <v>200</v>
      </c>
      <c r="C36" s="70">
        <f>PRODUCT(H36,1.02)</f>
        <v>1405405776</v>
      </c>
      <c r="D36" s="70">
        <v>867840000</v>
      </c>
      <c r="E36" s="70">
        <f t="shared" ref="E36:F36" si="8">PRODUCT(D36,1.05)</f>
        <v>911232000</v>
      </c>
      <c r="F36" s="70">
        <f t="shared" si="8"/>
        <v>956793600</v>
      </c>
      <c r="G36" s="70">
        <f>SUM(D36:F36)</f>
        <v>2735865600</v>
      </c>
      <c r="H36" s="70">
        <v>1377848800</v>
      </c>
      <c r="J36" s="64">
        <f>PRODUCT(H36,1.03)</f>
        <v>1419184264</v>
      </c>
    </row>
    <row r="37" spans="1:10" ht="35.1" customHeight="1">
      <c r="A37" s="107"/>
      <c r="B37" s="108" t="s">
        <v>37</v>
      </c>
      <c r="C37" s="109">
        <f>SUM(C36)</f>
        <v>1405405776</v>
      </c>
      <c r="D37" s="109">
        <f>SUM(D33:D36)</f>
        <v>867840000</v>
      </c>
      <c r="E37" s="125">
        <f>SUM(E36)</f>
        <v>911232000</v>
      </c>
      <c r="F37" s="125">
        <f>SUM(F36)</f>
        <v>956793600</v>
      </c>
      <c r="G37" s="109">
        <f>SUM(G36)</f>
        <v>2735865600</v>
      </c>
      <c r="H37" s="109">
        <v>1377848800</v>
      </c>
      <c r="J37" s="64"/>
    </row>
    <row r="38" spans="1:10" ht="35.1" customHeight="1">
      <c r="A38" s="71"/>
      <c r="B38" s="69"/>
      <c r="C38" s="70"/>
      <c r="D38" s="70"/>
      <c r="E38" s="70"/>
      <c r="F38" s="70"/>
      <c r="G38" s="70"/>
      <c r="H38" s="70"/>
      <c r="J38" s="64"/>
    </row>
    <row r="39" spans="1:10" ht="35.1" customHeight="1">
      <c r="A39" s="68">
        <v>23050100</v>
      </c>
      <c r="B39" s="69" t="s">
        <v>89</v>
      </c>
      <c r="C39" s="70"/>
      <c r="D39" s="70"/>
      <c r="E39" s="70"/>
      <c r="F39" s="70"/>
      <c r="G39" s="70"/>
      <c r="H39" s="70"/>
      <c r="J39" s="64"/>
    </row>
    <row r="40" spans="1:10" ht="35.1" customHeight="1">
      <c r="A40" s="71">
        <v>23050101</v>
      </c>
      <c r="B40" s="72" t="s">
        <v>90</v>
      </c>
      <c r="C40" s="70"/>
      <c r="D40" s="70"/>
      <c r="E40" s="70"/>
      <c r="F40" s="70"/>
      <c r="G40" s="70"/>
      <c r="H40" s="70"/>
      <c r="J40" s="64"/>
    </row>
    <row r="41" spans="1:10" ht="35.1" customHeight="1">
      <c r="A41" s="71">
        <v>23050102</v>
      </c>
      <c r="B41" s="72" t="s">
        <v>91</v>
      </c>
      <c r="C41" s="70"/>
      <c r="D41" s="70"/>
      <c r="E41" s="70"/>
      <c r="F41" s="70"/>
      <c r="G41" s="70"/>
      <c r="H41" s="70"/>
      <c r="J41" s="64"/>
    </row>
    <row r="42" spans="1:10" ht="35.1" customHeight="1">
      <c r="A42" s="71">
        <v>23050148</v>
      </c>
      <c r="B42" s="72" t="s">
        <v>157</v>
      </c>
      <c r="C42" s="70"/>
      <c r="D42" s="70"/>
      <c r="E42" s="70"/>
      <c r="F42" s="70"/>
      <c r="G42" s="70"/>
      <c r="H42" s="70"/>
      <c r="J42" s="64"/>
    </row>
    <row r="43" spans="1:10" ht="35.1" customHeight="1">
      <c r="A43" s="71">
        <v>23050149</v>
      </c>
      <c r="B43" s="75" t="s">
        <v>198</v>
      </c>
      <c r="C43" s="70"/>
      <c r="D43" s="70"/>
      <c r="E43" s="70"/>
      <c r="F43" s="70"/>
      <c r="G43" s="70"/>
      <c r="H43" s="70"/>
      <c r="J43" s="64"/>
    </row>
    <row r="44" spans="1:10" ht="35.1" customHeight="1">
      <c r="A44" s="107"/>
      <c r="B44" s="108" t="s">
        <v>37</v>
      </c>
      <c r="C44" s="109"/>
      <c r="D44" s="109"/>
      <c r="E44" s="110"/>
      <c r="F44" s="110"/>
      <c r="G44" s="109"/>
      <c r="H44" s="109"/>
      <c r="J44" s="64"/>
    </row>
    <row r="45" spans="1:10" ht="35.1" customHeight="1">
      <c r="A45" s="71"/>
      <c r="B45" s="72"/>
      <c r="C45" s="70"/>
      <c r="D45" s="70"/>
      <c r="E45" s="70"/>
      <c r="F45" s="70"/>
      <c r="G45" s="70"/>
      <c r="H45" s="70"/>
      <c r="J45" s="64"/>
    </row>
    <row r="46" spans="1:10" ht="35.1" customHeight="1">
      <c r="A46" s="71"/>
      <c r="B46" s="69"/>
      <c r="C46" s="70"/>
      <c r="D46" s="70"/>
      <c r="E46" s="70"/>
      <c r="F46" s="70"/>
      <c r="G46" s="70"/>
      <c r="H46" s="70"/>
      <c r="J46" s="64"/>
    </row>
    <row r="47" spans="1:10" ht="35.1" customHeight="1">
      <c r="A47" s="107"/>
      <c r="B47" s="108" t="s">
        <v>95</v>
      </c>
      <c r="C47" s="125">
        <f>SUM(C37)</f>
        <v>1405405776</v>
      </c>
      <c r="D47" s="125">
        <f>SUM(D44,D37,D30,D23,D15)</f>
        <v>1377840000</v>
      </c>
      <c r="E47" s="125">
        <f t="shared" ref="E47:G47" si="9">SUM(E44,E37,E30,E23,E15)</f>
        <v>1446732000</v>
      </c>
      <c r="F47" s="125">
        <f t="shared" si="9"/>
        <v>1519068600</v>
      </c>
      <c r="G47" s="125">
        <f t="shared" si="9"/>
        <v>4343640600</v>
      </c>
      <c r="H47" s="109">
        <v>1377848800</v>
      </c>
      <c r="J47" s="64"/>
    </row>
    <row r="48" spans="1:10" ht="35.1" customHeight="1" thickBot="1">
      <c r="A48" s="76"/>
      <c r="B48" s="77"/>
      <c r="C48" s="78"/>
      <c r="D48" s="78"/>
      <c r="E48" s="78"/>
      <c r="F48" s="78"/>
      <c r="G48" s="78"/>
      <c r="H48" s="78"/>
    </row>
    <row r="49" spans="1:8">
      <c r="A49" s="79"/>
      <c r="B49" s="11"/>
      <c r="C49" s="80"/>
      <c r="D49" s="80"/>
      <c r="E49" s="11"/>
      <c r="F49" s="11"/>
      <c r="G49" s="11"/>
      <c r="H49" s="11"/>
    </row>
    <row r="50" spans="1:8">
      <c r="A50" s="79"/>
      <c r="B50" s="11"/>
      <c r="C50" s="11"/>
      <c r="D50" s="11"/>
      <c r="E50" s="11"/>
      <c r="F50" s="11"/>
      <c r="G50" s="11"/>
      <c r="H50" s="11"/>
    </row>
    <row r="51" spans="1:8">
      <c r="A51" s="79"/>
      <c r="B51" s="11"/>
      <c r="C51" s="11"/>
      <c r="D51" s="11"/>
      <c r="E51" s="11"/>
      <c r="F51" s="11"/>
      <c r="G51" s="11"/>
      <c r="H51" s="11"/>
    </row>
    <row r="52" spans="1:8">
      <c r="A52" s="79"/>
      <c r="B52" s="11"/>
      <c r="C52" s="11"/>
      <c r="D52" s="11"/>
      <c r="E52" s="11"/>
      <c r="F52" s="11"/>
      <c r="G52" s="11"/>
      <c r="H52" s="11"/>
    </row>
    <row r="53" spans="1:8">
      <c r="A53" s="79"/>
      <c r="B53" s="11"/>
      <c r="C53" s="11"/>
      <c r="D53" s="11"/>
      <c r="E53" s="11"/>
      <c r="F53" s="11"/>
      <c r="G53" s="11"/>
      <c r="H53" s="11"/>
    </row>
    <row r="54" spans="1:8">
      <c r="A54" s="79"/>
      <c r="B54" s="11"/>
      <c r="C54" s="11"/>
      <c r="D54" s="11"/>
      <c r="E54" s="11"/>
      <c r="F54" s="11"/>
      <c r="G54" s="11"/>
      <c r="H54" s="11"/>
    </row>
    <row r="55" spans="1:8">
      <c r="A55" s="79"/>
      <c r="B55" s="11"/>
      <c r="C55" s="11"/>
      <c r="D55" s="11"/>
      <c r="E55" s="11"/>
      <c r="F55" s="11"/>
      <c r="G55" s="11"/>
      <c r="H55" s="11"/>
    </row>
    <row r="56" spans="1:8">
      <c r="A56" s="79"/>
      <c r="B56" s="11"/>
      <c r="C56" s="11"/>
      <c r="D56" s="11"/>
      <c r="E56" s="11"/>
      <c r="F56" s="11"/>
      <c r="G56" s="11"/>
      <c r="H56" s="11"/>
    </row>
    <row r="57" spans="1:8">
      <c r="A57" s="79"/>
      <c r="B57" s="11"/>
      <c r="C57" s="11"/>
      <c r="D57" s="11"/>
      <c r="E57" s="11"/>
      <c r="F57" s="11"/>
      <c r="G57" s="11"/>
      <c r="H57" s="11"/>
    </row>
    <row r="58" spans="1:8">
      <c r="A58" s="79"/>
      <c r="B58" s="11"/>
      <c r="C58" s="11"/>
      <c r="D58" s="11"/>
      <c r="E58" s="11"/>
      <c r="F58" s="11"/>
      <c r="G58" s="11"/>
      <c r="H58" s="11"/>
    </row>
    <row r="59" spans="1:8">
      <c r="A59" s="79"/>
      <c r="B59" s="11"/>
      <c r="C59" s="11"/>
      <c r="D59" s="11"/>
      <c r="E59" s="11"/>
      <c r="F59" s="11"/>
      <c r="G59" s="11"/>
      <c r="H59" s="11"/>
    </row>
    <row r="60" spans="1:8">
      <c r="A60" s="79"/>
      <c r="B60" s="11"/>
      <c r="C60" s="11"/>
      <c r="D60" s="11"/>
      <c r="E60" s="11"/>
      <c r="F60" s="11"/>
      <c r="G60" s="11"/>
      <c r="H60" s="11"/>
    </row>
    <row r="61" spans="1:8">
      <c r="A61" s="79"/>
      <c r="B61" s="11"/>
      <c r="C61" s="11"/>
      <c r="D61" s="11"/>
      <c r="E61" s="11"/>
      <c r="F61" s="11"/>
      <c r="G61" s="11"/>
      <c r="H61" s="11"/>
    </row>
    <row r="62" spans="1:8">
      <c r="A62" s="11"/>
      <c r="B62" s="11"/>
      <c r="C62" s="11"/>
      <c r="D62" s="11"/>
      <c r="E62" s="11"/>
      <c r="F62" s="11"/>
      <c r="G62" s="11"/>
      <c r="H62" s="11"/>
    </row>
    <row r="63" spans="1:8">
      <c r="A63" s="11"/>
      <c r="B63" s="11"/>
      <c r="C63" s="11"/>
      <c r="D63" s="11"/>
      <c r="E63" s="11"/>
      <c r="F63" s="11"/>
      <c r="G63" s="11"/>
      <c r="H63" s="11"/>
    </row>
    <row r="64" spans="1:8">
      <c r="A64" s="11"/>
      <c r="B64" s="11"/>
      <c r="C64" s="11"/>
      <c r="D64" s="11"/>
      <c r="E64" s="11"/>
      <c r="F64" s="11"/>
      <c r="G64" s="11"/>
      <c r="H64" s="11"/>
    </row>
    <row r="65" spans="1:8">
      <c r="A65" s="11"/>
      <c r="B65" s="11"/>
      <c r="C65" s="11"/>
      <c r="D65" s="11"/>
      <c r="E65" s="11"/>
      <c r="F65" s="11"/>
      <c r="G65" s="11"/>
      <c r="H65" s="11"/>
    </row>
    <row r="66" spans="1:8">
      <c r="A66" s="11"/>
      <c r="B66" s="11"/>
      <c r="C66" s="11"/>
      <c r="D66" s="11"/>
      <c r="E66" s="11"/>
      <c r="F66" s="11"/>
      <c r="G66" s="11"/>
      <c r="H66" s="11"/>
    </row>
    <row r="67" spans="1:8">
      <c r="A67" s="11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"/>
    </row>
    <row r="70" spans="1:8">
      <c r="A70" s="1"/>
    </row>
    <row r="71" spans="1:8">
      <c r="A71" s="1"/>
    </row>
    <row r="72" spans="1:8">
      <c r="A72" s="1"/>
    </row>
    <row r="73" spans="1:8">
      <c r="A73" s="1"/>
    </row>
    <row r="74" spans="1:8">
      <c r="A74" s="1"/>
    </row>
    <row r="75" spans="1:8">
      <c r="A75" s="1"/>
    </row>
    <row r="76" spans="1:8">
      <c r="A76" s="1"/>
    </row>
    <row r="77" spans="1:8">
      <c r="A77" s="1"/>
    </row>
    <row r="78" spans="1:8">
      <c r="A78" s="1"/>
    </row>
    <row r="79" spans="1:8">
      <c r="A79" s="1"/>
    </row>
    <row r="80" spans="1:8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48" orientation="landscape" useFirstPageNumber="1" verticalDpi="300" r:id="rId1"/>
  <headerFooter>
    <oddFooter>&amp;C&amp;"Arial Black,Regular"&amp;18&amp;P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J97"/>
  <sheetViews>
    <sheetView view="pageBreakPreview" topLeftCell="A7" zoomScale="60" workbookViewId="0">
      <selection activeCell="M20" sqref="M20"/>
    </sheetView>
  </sheetViews>
  <sheetFormatPr defaultColWidth="9.140625" defaultRowHeight="16.5"/>
  <cols>
    <col min="1" max="1" width="14.28515625" style="6" customWidth="1"/>
    <col min="2" max="2" width="89.7109375" style="1" customWidth="1"/>
    <col min="3" max="3" width="24.140625" style="1" hidden="1" customWidth="1"/>
    <col min="4" max="4" width="24.140625" style="1" customWidth="1"/>
    <col min="5" max="5" width="20.140625" style="1" customWidth="1"/>
    <col min="6" max="6" width="18" style="1" customWidth="1"/>
    <col min="7" max="7" width="21" style="1" customWidth="1"/>
    <col min="8" max="8" width="24.42578125" style="1" customWidth="1"/>
    <col min="9" max="9" width="9.140625" style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229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36.75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</row>
    <row r="9" spans="1:10" ht="35.1" customHeight="1">
      <c r="A9" s="71">
        <v>23010102</v>
      </c>
      <c r="B9" s="72" t="s">
        <v>8</v>
      </c>
      <c r="C9" s="70"/>
      <c r="D9" s="70"/>
      <c r="E9" s="70"/>
      <c r="F9" s="70"/>
      <c r="G9" s="70"/>
      <c r="H9" s="70"/>
    </row>
    <row r="10" spans="1:10" s="11" customFormat="1" ht="35.1" customHeight="1">
      <c r="A10" s="71">
        <v>23010124</v>
      </c>
      <c r="B10" s="72" t="s">
        <v>144</v>
      </c>
      <c r="C10" s="70">
        <v>17400000</v>
      </c>
      <c r="D10" s="70">
        <v>12903840</v>
      </c>
      <c r="E10" s="70">
        <f>PRODUCT(D10,1.05)</f>
        <v>13549032</v>
      </c>
      <c r="F10" s="70">
        <f>PRODUCT(E10,1.05)</f>
        <v>14226483.600000001</v>
      </c>
      <c r="G10" s="70">
        <f>SUM(D10:F10)</f>
        <v>40679355.600000001</v>
      </c>
      <c r="H10" s="70">
        <v>12528000</v>
      </c>
      <c r="J10" s="11">
        <f>PRODUCT(H10,1.03)</f>
        <v>12903840</v>
      </c>
    </row>
    <row r="11" spans="1:10" s="11" customFormat="1" ht="35.1" customHeight="1">
      <c r="A11" s="71">
        <v>23010152</v>
      </c>
      <c r="B11" s="72" t="s">
        <v>128</v>
      </c>
      <c r="C11" s="70"/>
      <c r="D11" s="70"/>
      <c r="E11" s="70"/>
      <c r="F11" s="70"/>
      <c r="G11" s="70"/>
      <c r="H11" s="70"/>
      <c r="J11" s="11">
        <f t="shared" ref="J11:J54" si="0">PRODUCT(H11,1.03)</f>
        <v>1.03</v>
      </c>
    </row>
    <row r="12" spans="1:10" s="11" customFormat="1" ht="35.1" customHeight="1">
      <c r="A12" s="71">
        <v>23010153</v>
      </c>
      <c r="B12" s="72" t="s">
        <v>134</v>
      </c>
      <c r="C12" s="70"/>
      <c r="D12" s="70"/>
      <c r="E12" s="70"/>
      <c r="F12" s="70"/>
      <c r="G12" s="70"/>
      <c r="H12" s="70"/>
      <c r="J12" s="11">
        <f t="shared" si="0"/>
        <v>1.03</v>
      </c>
    </row>
    <row r="13" spans="1:10" s="11" customFormat="1" ht="35.1" customHeight="1">
      <c r="A13" s="71">
        <v>23010154</v>
      </c>
      <c r="B13" s="72" t="s">
        <v>141</v>
      </c>
      <c r="C13" s="70">
        <v>22000000</v>
      </c>
      <c r="D13" s="70">
        <v>16315200</v>
      </c>
      <c r="E13" s="70">
        <f t="shared" ref="E13:F13" si="1">PRODUCT(D13,1.05)</f>
        <v>17130960</v>
      </c>
      <c r="F13" s="70">
        <f t="shared" si="1"/>
        <v>17987508</v>
      </c>
      <c r="G13" s="70">
        <f>SUM(D13:F13)</f>
        <v>51433668</v>
      </c>
      <c r="H13" s="70">
        <v>15840000</v>
      </c>
      <c r="J13" s="11">
        <f t="shared" si="0"/>
        <v>16315200</v>
      </c>
    </row>
    <row r="14" spans="1:10" s="11" customFormat="1" ht="35.1" customHeight="1">
      <c r="A14" s="71">
        <v>23010155</v>
      </c>
      <c r="B14" s="72" t="s">
        <v>145</v>
      </c>
      <c r="C14" s="70"/>
      <c r="D14" s="70"/>
      <c r="E14" s="70"/>
      <c r="F14" s="70"/>
      <c r="G14" s="70"/>
      <c r="H14" s="70"/>
      <c r="J14" s="11">
        <f t="shared" si="0"/>
        <v>1.03</v>
      </c>
    </row>
    <row r="15" spans="1:10" ht="35.1" customHeight="1">
      <c r="A15" s="71">
        <v>23010156</v>
      </c>
      <c r="B15" s="72" t="s">
        <v>156</v>
      </c>
      <c r="C15" s="70"/>
      <c r="D15" s="70"/>
      <c r="E15" s="70"/>
      <c r="F15" s="70"/>
      <c r="G15" s="70"/>
      <c r="H15" s="70"/>
      <c r="J15" s="11">
        <f t="shared" si="0"/>
        <v>1.03</v>
      </c>
    </row>
    <row r="16" spans="1:10" ht="35.1" customHeight="1">
      <c r="A16" s="107"/>
      <c r="B16" s="108" t="s">
        <v>37</v>
      </c>
      <c r="C16" s="109">
        <f>SUM(C8:C15)</f>
        <v>39400000</v>
      </c>
      <c r="D16" s="109">
        <f>SUM(D10:D15)</f>
        <v>29219040</v>
      </c>
      <c r="E16" s="125">
        <f>SUM(E10:E15)</f>
        <v>30679992</v>
      </c>
      <c r="F16" s="125">
        <f>SUM(F10:F15)</f>
        <v>32213991.600000001</v>
      </c>
      <c r="G16" s="109">
        <f>SUM(G10:G15)</f>
        <v>92113023.599999994</v>
      </c>
      <c r="H16" s="109">
        <v>28368000</v>
      </c>
      <c r="J16" s="11">
        <f t="shared" si="0"/>
        <v>29219040</v>
      </c>
    </row>
    <row r="17" spans="1:10" ht="35.1" customHeight="1">
      <c r="A17" s="71"/>
      <c r="B17" s="72"/>
      <c r="C17" s="70"/>
      <c r="D17" s="70"/>
      <c r="E17" s="70"/>
      <c r="F17" s="70"/>
      <c r="G17" s="70"/>
      <c r="H17" s="70"/>
      <c r="J17" s="11">
        <f t="shared" si="0"/>
        <v>1.03</v>
      </c>
    </row>
    <row r="18" spans="1:10" ht="35.1" customHeight="1">
      <c r="A18" s="68">
        <v>23020100</v>
      </c>
      <c r="B18" s="69" t="s">
        <v>38</v>
      </c>
      <c r="C18" s="70"/>
      <c r="D18" s="70"/>
      <c r="E18" s="70"/>
      <c r="F18" s="70"/>
      <c r="G18" s="70"/>
      <c r="H18" s="70"/>
      <c r="J18" s="11">
        <f t="shared" si="0"/>
        <v>1.03</v>
      </c>
    </row>
    <row r="19" spans="1:10" ht="28.5" customHeight="1">
      <c r="A19" s="71">
        <v>23020101</v>
      </c>
      <c r="B19" s="72" t="s">
        <v>102</v>
      </c>
      <c r="C19" s="70">
        <v>91000000</v>
      </c>
      <c r="D19" s="70">
        <v>60000000</v>
      </c>
      <c r="E19" s="70">
        <f t="shared" ref="E19:F19" si="2">PRODUCT(D19,1.05)</f>
        <v>63000000</v>
      </c>
      <c r="F19" s="70">
        <f t="shared" si="2"/>
        <v>66150000</v>
      </c>
      <c r="G19" s="70">
        <f>SUM(D19:F19)</f>
        <v>189150000</v>
      </c>
      <c r="H19" s="70">
        <v>65520000</v>
      </c>
      <c r="J19" s="11">
        <f t="shared" si="0"/>
        <v>67485600</v>
      </c>
    </row>
    <row r="20" spans="1:10" ht="35.1" customHeight="1">
      <c r="A20" s="71">
        <v>23020105</v>
      </c>
      <c r="B20" s="75" t="s">
        <v>388</v>
      </c>
      <c r="C20" s="70"/>
      <c r="D20" s="70">
        <v>50000000</v>
      </c>
      <c r="E20" s="70">
        <f t="shared" ref="E20" si="3">PRODUCT(D20,1.05)</f>
        <v>52500000</v>
      </c>
      <c r="F20" s="70">
        <f t="shared" ref="F20" si="4">PRODUCT(E20,1.05)</f>
        <v>55125000</v>
      </c>
      <c r="G20" s="70">
        <f>SUM(D20:F20)</f>
        <v>157625000</v>
      </c>
      <c r="H20" s="70"/>
      <c r="J20" s="11">
        <f t="shared" si="0"/>
        <v>1.03</v>
      </c>
    </row>
    <row r="21" spans="1:10" ht="35.1" customHeight="1">
      <c r="A21" s="71">
        <v>23020107</v>
      </c>
      <c r="B21" s="72" t="s">
        <v>45</v>
      </c>
      <c r="C21" s="70">
        <v>89500000</v>
      </c>
      <c r="D21" s="70">
        <v>66373200</v>
      </c>
      <c r="E21" s="70">
        <f t="shared" ref="E21:F21" si="5">PRODUCT(D21,1.05)</f>
        <v>69691860</v>
      </c>
      <c r="F21" s="70">
        <f t="shared" si="5"/>
        <v>73176453</v>
      </c>
      <c r="G21" s="70">
        <f>SUM(D21:F21)</f>
        <v>209241513</v>
      </c>
      <c r="H21" s="70">
        <v>64440000</v>
      </c>
      <c r="J21" s="11">
        <f t="shared" si="0"/>
        <v>66373200</v>
      </c>
    </row>
    <row r="22" spans="1:10" ht="35.1" customHeight="1">
      <c r="A22" s="71">
        <v>23020138</v>
      </c>
      <c r="B22" s="72" t="s">
        <v>169</v>
      </c>
      <c r="C22" s="70">
        <v>44000000</v>
      </c>
      <c r="D22" s="70">
        <v>32630400</v>
      </c>
      <c r="E22" s="70">
        <f t="shared" ref="E22:F22" si="6">PRODUCT(D22,1.05)</f>
        <v>34261920</v>
      </c>
      <c r="F22" s="70">
        <f t="shared" si="6"/>
        <v>35975016</v>
      </c>
      <c r="G22" s="70">
        <f>SUM(D22:F22)</f>
        <v>102867336</v>
      </c>
      <c r="H22" s="70">
        <v>31680000</v>
      </c>
      <c r="J22" s="11">
        <f t="shared" si="0"/>
        <v>32630400</v>
      </c>
    </row>
    <row r="23" spans="1:10" ht="35.1" customHeight="1">
      <c r="A23" s="71">
        <v>23020139</v>
      </c>
      <c r="B23" s="72" t="s">
        <v>130</v>
      </c>
      <c r="C23" s="70"/>
      <c r="D23" s="70"/>
      <c r="E23" s="70"/>
      <c r="F23" s="70"/>
      <c r="G23" s="70"/>
      <c r="H23" s="70">
        <v>0</v>
      </c>
      <c r="J23" s="11">
        <f t="shared" si="0"/>
        <v>0</v>
      </c>
    </row>
    <row r="24" spans="1:10" ht="35.1" customHeight="1">
      <c r="A24" s="71">
        <v>23020140</v>
      </c>
      <c r="B24" s="72" t="s">
        <v>136</v>
      </c>
      <c r="C24" s="70">
        <v>61500000</v>
      </c>
      <c r="D24" s="70">
        <v>45608400</v>
      </c>
      <c r="E24" s="70">
        <f t="shared" ref="E24:F24" si="7">PRODUCT(D24,1.05)</f>
        <v>47888820</v>
      </c>
      <c r="F24" s="70">
        <f t="shared" si="7"/>
        <v>50283261</v>
      </c>
      <c r="G24" s="70">
        <f>SUM(D24:F24)</f>
        <v>143780481</v>
      </c>
      <c r="H24" s="70">
        <v>44280000</v>
      </c>
      <c r="J24" s="11">
        <f t="shared" si="0"/>
        <v>45608400</v>
      </c>
    </row>
    <row r="25" spans="1:10" ht="35.1" customHeight="1">
      <c r="A25" s="71">
        <v>23020141</v>
      </c>
      <c r="B25" s="72" t="s">
        <v>137</v>
      </c>
      <c r="C25" s="70">
        <v>40600000</v>
      </c>
      <c r="D25" s="70">
        <v>30108960</v>
      </c>
      <c r="E25" s="70">
        <f t="shared" ref="E25:F25" si="8">PRODUCT(D25,1.05)</f>
        <v>31614408</v>
      </c>
      <c r="F25" s="70">
        <f t="shared" si="8"/>
        <v>33195128.400000002</v>
      </c>
      <c r="G25" s="70">
        <f>SUM(D25:F25)</f>
        <v>94918496.400000006</v>
      </c>
      <c r="H25" s="70">
        <v>29232000</v>
      </c>
      <c r="J25" s="11">
        <f t="shared" si="0"/>
        <v>30108960</v>
      </c>
    </row>
    <row r="26" spans="1:10" ht="35.1" customHeight="1">
      <c r="A26" s="71">
        <v>23020142</v>
      </c>
      <c r="B26" s="72" t="s">
        <v>138</v>
      </c>
      <c r="C26" s="70">
        <v>25000000</v>
      </c>
      <c r="D26" s="70">
        <v>18540000</v>
      </c>
      <c r="E26" s="70">
        <f t="shared" ref="E26:F26" si="9">PRODUCT(D26,1.05)</f>
        <v>19467000</v>
      </c>
      <c r="F26" s="70">
        <f t="shared" si="9"/>
        <v>20440350</v>
      </c>
      <c r="G26" s="70">
        <f>SUM(D26:F26)</f>
        <v>58447350</v>
      </c>
      <c r="H26" s="70">
        <v>18000000</v>
      </c>
      <c r="J26" s="11">
        <f t="shared" si="0"/>
        <v>18540000</v>
      </c>
    </row>
    <row r="27" spans="1:10" ht="35.1" customHeight="1">
      <c r="A27" s="71">
        <v>23020143</v>
      </c>
      <c r="B27" s="72" t="s">
        <v>343</v>
      </c>
      <c r="C27" s="70">
        <v>32500000</v>
      </c>
      <c r="D27" s="70">
        <v>50000000</v>
      </c>
      <c r="E27" s="70">
        <f t="shared" ref="E27:F27" si="10">PRODUCT(D27,1.05)</f>
        <v>52500000</v>
      </c>
      <c r="F27" s="70">
        <f t="shared" si="10"/>
        <v>55125000</v>
      </c>
      <c r="G27" s="70">
        <f>SUM(D27:F27)</f>
        <v>157625000</v>
      </c>
      <c r="H27" s="70">
        <v>23400000</v>
      </c>
      <c r="J27" s="11">
        <f t="shared" si="0"/>
        <v>24102000</v>
      </c>
    </row>
    <row r="28" spans="1:10" ht="35.1" customHeight="1">
      <c r="A28" s="71">
        <v>23020144</v>
      </c>
      <c r="B28" s="72" t="s">
        <v>139</v>
      </c>
      <c r="C28" s="70">
        <v>21000000</v>
      </c>
      <c r="D28" s="70">
        <v>15573600</v>
      </c>
      <c r="E28" s="70">
        <f t="shared" ref="E28:F28" si="11">PRODUCT(D28,1.05)</f>
        <v>16352280</v>
      </c>
      <c r="F28" s="70">
        <f t="shared" si="11"/>
        <v>17169894</v>
      </c>
      <c r="G28" s="70">
        <f>SUM(D28:F28)</f>
        <v>49095774</v>
      </c>
      <c r="H28" s="70">
        <v>15120000</v>
      </c>
      <c r="J28" s="11">
        <f t="shared" si="0"/>
        <v>15573600</v>
      </c>
    </row>
    <row r="29" spans="1:10" ht="35.1" customHeight="1">
      <c r="A29" s="71">
        <v>23020152</v>
      </c>
      <c r="B29" s="72" t="s">
        <v>172</v>
      </c>
      <c r="C29" s="70"/>
      <c r="D29" s="70"/>
      <c r="E29" s="70"/>
      <c r="F29" s="70"/>
      <c r="G29" s="70"/>
      <c r="H29" s="70"/>
      <c r="J29" s="11">
        <f t="shared" si="0"/>
        <v>1.03</v>
      </c>
    </row>
    <row r="30" spans="1:10" ht="35.1" customHeight="1">
      <c r="A30" s="107"/>
      <c r="B30" s="108" t="s">
        <v>37</v>
      </c>
      <c r="C30" s="109">
        <f>SUM(C19:C29)</f>
        <v>405100000</v>
      </c>
      <c r="D30" s="109">
        <f>SUM(D19:D29)</f>
        <v>368834560</v>
      </c>
      <c r="E30" s="125">
        <f>SUM(E19:E29)</f>
        <v>387276288</v>
      </c>
      <c r="F30" s="125">
        <f>SUM(F19:F29)</f>
        <v>406640102.39999998</v>
      </c>
      <c r="G30" s="109">
        <f>SUM(G19:G29)</f>
        <v>1162750950.4000001</v>
      </c>
      <c r="H30" s="109">
        <v>291672000</v>
      </c>
      <c r="J30" s="11">
        <f t="shared" si="0"/>
        <v>300422160</v>
      </c>
    </row>
    <row r="31" spans="1:10" ht="35.1" customHeight="1">
      <c r="A31" s="71"/>
      <c r="B31" s="69"/>
      <c r="C31" s="70"/>
      <c r="D31" s="70"/>
      <c r="E31" s="70"/>
      <c r="F31" s="70"/>
      <c r="G31" s="70"/>
      <c r="H31" s="70"/>
      <c r="J31" s="11">
        <f t="shared" si="0"/>
        <v>1.03</v>
      </c>
    </row>
    <row r="32" spans="1:10" ht="35.1" customHeight="1">
      <c r="A32" s="68">
        <v>23030100</v>
      </c>
      <c r="B32" s="69" t="s">
        <v>61</v>
      </c>
      <c r="C32" s="70"/>
      <c r="D32" s="70"/>
      <c r="E32" s="70"/>
      <c r="F32" s="70"/>
      <c r="G32" s="70"/>
      <c r="H32" s="70"/>
      <c r="J32" s="11">
        <f t="shared" si="0"/>
        <v>1.03</v>
      </c>
    </row>
    <row r="33" spans="1:10" ht="35.1" customHeight="1">
      <c r="A33" s="71">
        <v>23030101</v>
      </c>
      <c r="B33" s="72" t="s">
        <v>62</v>
      </c>
      <c r="C33" s="70"/>
      <c r="D33" s="70"/>
      <c r="E33" s="70"/>
      <c r="F33" s="70"/>
      <c r="G33" s="70"/>
      <c r="H33" s="70"/>
      <c r="J33" s="11">
        <f t="shared" si="0"/>
        <v>1.03</v>
      </c>
    </row>
    <row r="34" spans="1:10" ht="35.1" customHeight="1">
      <c r="A34" s="71">
        <v>23020144</v>
      </c>
      <c r="B34" s="72" t="s">
        <v>176</v>
      </c>
      <c r="C34" s="70">
        <v>25000000</v>
      </c>
      <c r="D34" s="70">
        <v>18540000</v>
      </c>
      <c r="E34" s="70">
        <f t="shared" ref="E34:F34" si="12">PRODUCT(D34,1.05)</f>
        <v>19467000</v>
      </c>
      <c r="F34" s="70">
        <f t="shared" si="12"/>
        <v>20440350</v>
      </c>
      <c r="G34" s="70">
        <f>SUM(D34:F34)</f>
        <v>58447350</v>
      </c>
      <c r="H34" s="70">
        <v>18000000</v>
      </c>
      <c r="J34" s="11">
        <f t="shared" si="0"/>
        <v>18540000</v>
      </c>
    </row>
    <row r="35" spans="1:10" ht="35.1" customHeight="1">
      <c r="A35" s="71">
        <v>23020145</v>
      </c>
      <c r="B35" s="72" t="s">
        <v>177</v>
      </c>
      <c r="C35" s="70"/>
      <c r="D35" s="70"/>
      <c r="E35" s="70"/>
      <c r="F35" s="70"/>
      <c r="G35" s="70"/>
      <c r="H35" s="70"/>
      <c r="J35" s="11">
        <f t="shared" si="0"/>
        <v>1.03</v>
      </c>
    </row>
    <row r="36" spans="1:10" ht="35.1" customHeight="1">
      <c r="A36" s="71">
        <v>23020157</v>
      </c>
      <c r="B36" s="72" t="s">
        <v>344</v>
      </c>
      <c r="C36" s="70"/>
      <c r="D36" s="70">
        <v>40000000</v>
      </c>
      <c r="E36" s="70">
        <f t="shared" ref="E36:F36" si="13">PRODUCT(D36,1.05)</f>
        <v>42000000</v>
      </c>
      <c r="F36" s="70">
        <f t="shared" si="13"/>
        <v>44100000</v>
      </c>
      <c r="G36" s="70">
        <f>SUM(D36:F36)</f>
        <v>126100000</v>
      </c>
      <c r="H36" s="70"/>
      <c r="J36" s="11"/>
    </row>
    <row r="37" spans="1:10" ht="35.1" customHeight="1">
      <c r="A37" s="71">
        <v>23020158</v>
      </c>
      <c r="B37" s="72" t="s">
        <v>345</v>
      </c>
      <c r="C37" s="70"/>
      <c r="D37" s="70">
        <v>20000000</v>
      </c>
      <c r="E37" s="70">
        <f t="shared" ref="E37:F37" si="14">PRODUCT(D37,1.05)</f>
        <v>21000000</v>
      </c>
      <c r="F37" s="70">
        <f t="shared" si="14"/>
        <v>22050000</v>
      </c>
      <c r="G37" s="70">
        <f>SUM(D37:F37)</f>
        <v>63050000</v>
      </c>
      <c r="H37" s="70"/>
      <c r="J37" s="11"/>
    </row>
    <row r="38" spans="1:10" ht="35.1" customHeight="1">
      <c r="A38" s="107"/>
      <c r="B38" s="108" t="s">
        <v>37</v>
      </c>
      <c r="C38" s="109">
        <f>SUM(C32:C35)</f>
        <v>25000000</v>
      </c>
      <c r="D38" s="109">
        <f>SUM(D33:D37)</f>
        <v>78540000</v>
      </c>
      <c r="E38" s="110">
        <f>SUM(E34:E37)</f>
        <v>82467000</v>
      </c>
      <c r="F38" s="110">
        <f>SUM(F34:F37)</f>
        <v>86590350</v>
      </c>
      <c r="G38" s="109">
        <f>SUM(G34:G37)</f>
        <v>247597350</v>
      </c>
      <c r="H38" s="109">
        <v>18000000</v>
      </c>
      <c r="J38" s="11">
        <f t="shared" si="0"/>
        <v>18540000</v>
      </c>
    </row>
    <row r="39" spans="1:10" ht="35.1" customHeight="1">
      <c r="A39" s="71"/>
      <c r="B39" s="69"/>
      <c r="C39" s="70"/>
      <c r="D39" s="70"/>
      <c r="E39" s="70"/>
      <c r="F39" s="70"/>
      <c r="G39" s="70"/>
      <c r="H39" s="70"/>
      <c r="J39" s="11">
        <f t="shared" si="0"/>
        <v>1.03</v>
      </c>
    </row>
    <row r="40" spans="1:10" ht="35.1" customHeight="1">
      <c r="A40" s="68">
        <v>23040100</v>
      </c>
      <c r="B40" s="69" t="s">
        <v>83</v>
      </c>
      <c r="C40" s="70"/>
      <c r="D40" s="70"/>
      <c r="E40" s="70"/>
      <c r="F40" s="70"/>
      <c r="G40" s="70"/>
      <c r="H40" s="70"/>
      <c r="J40" s="11">
        <f t="shared" si="0"/>
        <v>1.03</v>
      </c>
    </row>
    <row r="41" spans="1:10" ht="35.1" customHeight="1">
      <c r="A41" s="71">
        <v>23040101</v>
      </c>
      <c r="B41" s="72" t="s">
        <v>84</v>
      </c>
      <c r="C41" s="70"/>
      <c r="D41" s="70"/>
      <c r="E41" s="70"/>
      <c r="F41" s="70"/>
      <c r="G41" s="70"/>
      <c r="H41" s="70"/>
      <c r="J41" s="11">
        <f t="shared" si="0"/>
        <v>1.03</v>
      </c>
    </row>
    <row r="42" spans="1:10" ht="35.1" customHeight="1">
      <c r="A42" s="71">
        <v>23040108</v>
      </c>
      <c r="B42" s="72" t="s">
        <v>103</v>
      </c>
      <c r="C42" s="70"/>
      <c r="D42" s="70"/>
      <c r="E42" s="70"/>
      <c r="F42" s="70"/>
      <c r="G42" s="70"/>
      <c r="H42" s="70"/>
      <c r="J42" s="11">
        <f t="shared" si="0"/>
        <v>1.03</v>
      </c>
    </row>
    <row r="43" spans="1:10" ht="35.1" customHeight="1">
      <c r="A43" s="71">
        <v>23040109</v>
      </c>
      <c r="B43" s="72" t="s">
        <v>200</v>
      </c>
      <c r="C43" s="70"/>
      <c r="D43" s="70"/>
      <c r="E43" s="70"/>
      <c r="F43" s="70"/>
      <c r="G43" s="70"/>
      <c r="H43" s="70"/>
      <c r="J43" s="11">
        <f t="shared" si="0"/>
        <v>1.03</v>
      </c>
    </row>
    <row r="44" spans="1:10" ht="35.1" customHeight="1">
      <c r="A44" s="107"/>
      <c r="B44" s="108" t="s">
        <v>37</v>
      </c>
      <c r="C44" s="109">
        <v>0</v>
      </c>
      <c r="D44" s="109"/>
      <c r="E44" s="110"/>
      <c r="F44" s="110"/>
      <c r="G44" s="109"/>
      <c r="H44" s="109"/>
      <c r="J44" s="11">
        <f t="shared" si="0"/>
        <v>1.03</v>
      </c>
    </row>
    <row r="45" spans="1:10" ht="35.1" customHeight="1">
      <c r="A45" s="71"/>
      <c r="B45" s="69"/>
      <c r="C45" s="70"/>
      <c r="D45" s="70"/>
      <c r="E45" s="70"/>
      <c r="F45" s="70"/>
      <c r="G45" s="70"/>
      <c r="H45" s="70"/>
      <c r="J45" s="11">
        <f t="shared" si="0"/>
        <v>1.03</v>
      </c>
    </row>
    <row r="46" spans="1:10" ht="35.1" customHeight="1">
      <c r="A46" s="68">
        <v>23050100</v>
      </c>
      <c r="B46" s="69" t="s">
        <v>89</v>
      </c>
      <c r="C46" s="70"/>
      <c r="D46" s="70"/>
      <c r="E46" s="70"/>
      <c r="F46" s="70"/>
      <c r="G46" s="70"/>
      <c r="H46" s="70"/>
      <c r="J46" s="11">
        <f t="shared" si="0"/>
        <v>1.03</v>
      </c>
    </row>
    <row r="47" spans="1:10" ht="35.1" customHeight="1">
      <c r="A47" s="71">
        <v>23050101</v>
      </c>
      <c r="B47" s="72" t="s">
        <v>90</v>
      </c>
      <c r="C47" s="70"/>
      <c r="D47" s="70"/>
      <c r="E47" s="70"/>
      <c r="F47" s="70"/>
      <c r="G47" s="70"/>
      <c r="H47" s="70"/>
      <c r="J47" s="11">
        <f t="shared" si="0"/>
        <v>1.03</v>
      </c>
    </row>
    <row r="48" spans="1:10" ht="35.1" customHeight="1">
      <c r="A48" s="71">
        <v>23050142</v>
      </c>
      <c r="B48" s="72" t="s">
        <v>140</v>
      </c>
      <c r="C48" s="70">
        <v>87000000</v>
      </c>
      <c r="D48" s="70">
        <v>100000000</v>
      </c>
      <c r="E48" s="70">
        <f t="shared" ref="E48:F48" si="15">PRODUCT(D48,1.05)</f>
        <v>105000000</v>
      </c>
      <c r="F48" s="70">
        <f t="shared" si="15"/>
        <v>110250000</v>
      </c>
      <c r="G48" s="70">
        <f>SUM(D48:F48)</f>
        <v>315250000</v>
      </c>
      <c r="H48" s="97">
        <v>62640000</v>
      </c>
      <c r="J48" s="11">
        <f t="shared" si="0"/>
        <v>64519200</v>
      </c>
    </row>
    <row r="49" spans="1:10" ht="35.1" customHeight="1">
      <c r="A49" s="71">
        <v>23050143</v>
      </c>
      <c r="B49" s="72" t="s">
        <v>142</v>
      </c>
      <c r="C49" s="70">
        <v>80000000</v>
      </c>
      <c r="D49" s="70">
        <v>59328000</v>
      </c>
      <c r="E49" s="70">
        <f t="shared" ref="E49:F49" si="16">PRODUCT(D49,1.05)</f>
        <v>62294400</v>
      </c>
      <c r="F49" s="70">
        <f t="shared" si="16"/>
        <v>65409120</v>
      </c>
      <c r="G49" s="70">
        <f>SUM(D49:F49)</f>
        <v>187031520</v>
      </c>
      <c r="H49" s="97">
        <v>57600000</v>
      </c>
      <c r="J49" s="11">
        <f t="shared" si="0"/>
        <v>59328000</v>
      </c>
    </row>
    <row r="50" spans="1:10" ht="35.1" customHeight="1">
      <c r="A50" s="71">
        <v>23050149</v>
      </c>
      <c r="B50" s="75" t="s">
        <v>198</v>
      </c>
      <c r="C50" s="70">
        <v>120000000</v>
      </c>
      <c r="D50" s="70">
        <v>88992000</v>
      </c>
      <c r="E50" s="70">
        <f t="shared" ref="E50:F50" si="17">PRODUCT(D50,1.05)</f>
        <v>93441600</v>
      </c>
      <c r="F50" s="70">
        <f t="shared" si="17"/>
        <v>98113680</v>
      </c>
      <c r="G50" s="70">
        <f>SUM(D50:F50)</f>
        <v>280547280</v>
      </c>
      <c r="H50" s="70">
        <v>86400000</v>
      </c>
      <c r="J50" s="11">
        <f t="shared" si="0"/>
        <v>88992000</v>
      </c>
    </row>
    <row r="51" spans="1:10" ht="35.1" customHeight="1">
      <c r="A51" s="71">
        <v>23050157</v>
      </c>
      <c r="B51" s="75" t="s">
        <v>346</v>
      </c>
      <c r="C51" s="70"/>
      <c r="D51" s="70">
        <v>60000000</v>
      </c>
      <c r="E51" s="70">
        <f t="shared" ref="E51:F51" si="18">PRODUCT(D51,1.05)</f>
        <v>63000000</v>
      </c>
      <c r="F51" s="70">
        <f t="shared" si="18"/>
        <v>66150000</v>
      </c>
      <c r="G51" s="70">
        <f>SUM(D51:F51)</f>
        <v>189150000</v>
      </c>
      <c r="H51" s="70"/>
      <c r="J51" s="11"/>
    </row>
    <row r="52" spans="1:10" ht="35.1" customHeight="1">
      <c r="A52" s="107"/>
      <c r="B52" s="108" t="s">
        <v>37</v>
      </c>
      <c r="C52" s="109">
        <f>SUM(C47:C50)</f>
        <v>287000000</v>
      </c>
      <c r="D52" s="109">
        <f>SUM(D47:D51)</f>
        <v>308320000</v>
      </c>
      <c r="E52" s="125">
        <f>SUM(E48:E51)</f>
        <v>323736000</v>
      </c>
      <c r="F52" s="125">
        <f>SUM(F48:F51)</f>
        <v>339922800</v>
      </c>
      <c r="G52" s="109">
        <f>SUM(G48:G51)</f>
        <v>971978800</v>
      </c>
      <c r="H52" s="109">
        <v>206640000</v>
      </c>
      <c r="J52" s="11">
        <f t="shared" si="0"/>
        <v>212839200</v>
      </c>
    </row>
    <row r="53" spans="1:10" ht="18.75">
      <c r="A53" s="71"/>
      <c r="B53" s="69"/>
      <c r="C53" s="70"/>
      <c r="D53" s="70"/>
      <c r="E53" s="70"/>
      <c r="F53" s="70"/>
      <c r="G53" s="70"/>
      <c r="H53" s="70"/>
      <c r="J53" s="11">
        <f t="shared" si="0"/>
        <v>1.03</v>
      </c>
    </row>
    <row r="54" spans="1:10" ht="28.5" customHeight="1">
      <c r="A54" s="107"/>
      <c r="B54" s="108" t="s">
        <v>95</v>
      </c>
      <c r="C54" s="125">
        <f>SUM(C52,C38,C30,C16)</f>
        <v>756500000</v>
      </c>
      <c r="D54" s="125">
        <f>SUM(D52,D44,D38,D30,D16)</f>
        <v>784913600</v>
      </c>
      <c r="E54" s="125">
        <f>SUM(E52,E44,E38,E30,E16)</f>
        <v>824159280</v>
      </c>
      <c r="F54" s="125">
        <f>SUM(F52,F44,F38,F30,F16)</f>
        <v>865367244</v>
      </c>
      <c r="G54" s="125">
        <f>SUM(G52,G44,G38,G30,G16)</f>
        <v>2474440124</v>
      </c>
      <c r="H54" s="109">
        <v>544680000</v>
      </c>
      <c r="J54" s="11">
        <f t="shared" si="0"/>
        <v>561020400</v>
      </c>
    </row>
    <row r="55" spans="1:10">
      <c r="A55" s="79"/>
      <c r="B55" s="11"/>
      <c r="C55" s="80"/>
      <c r="D55" s="80"/>
      <c r="E55" s="80"/>
      <c r="F55" s="80"/>
      <c r="G55" s="80"/>
      <c r="H55" s="80"/>
    </row>
    <row r="56" spans="1:10">
      <c r="A56" s="79"/>
      <c r="B56" s="11"/>
      <c r="C56" s="11"/>
      <c r="D56" s="11"/>
      <c r="E56" s="11"/>
      <c r="F56" s="11"/>
      <c r="G56" s="11"/>
      <c r="H56" s="1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50" orientation="landscape" useFirstPageNumber="1" verticalDpi="300" r:id="rId1"/>
  <headerFooter>
    <oddFooter>&amp;C&amp;"Arial Black,Regular"&amp;18&amp;P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K94"/>
  <sheetViews>
    <sheetView view="pageBreakPreview" topLeftCell="A43" zoomScale="60" workbookViewId="0">
      <selection activeCell="B12" sqref="B12:B15"/>
    </sheetView>
  </sheetViews>
  <sheetFormatPr defaultColWidth="9.140625" defaultRowHeight="16.5"/>
  <cols>
    <col min="1" max="1" width="14.28515625" style="6" customWidth="1"/>
    <col min="2" max="2" width="93.7109375" style="1" customWidth="1"/>
    <col min="3" max="3" width="20" style="1" hidden="1" customWidth="1"/>
    <col min="4" max="4" width="20" style="1" customWidth="1"/>
    <col min="5" max="5" width="21.7109375" style="1" customWidth="1"/>
    <col min="6" max="6" width="20.28515625" style="1" customWidth="1"/>
    <col min="7" max="7" width="19.42578125" style="1" customWidth="1"/>
    <col min="8" max="8" width="20.7109375" style="1" customWidth="1"/>
    <col min="9" max="10" width="9.140625" style="1"/>
    <col min="11" max="11" width="17.7109375" style="1" bestFit="1" customWidth="1"/>
    <col min="12" max="16384" width="9.140625" style="1"/>
  </cols>
  <sheetData>
    <row r="1" spans="1:11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1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1" ht="22.5" customHeight="1">
      <c r="A3" s="174" t="s">
        <v>230</v>
      </c>
      <c r="B3" s="174"/>
      <c r="C3" s="174"/>
      <c r="D3" s="174"/>
      <c r="E3" s="174"/>
      <c r="F3" s="174"/>
      <c r="G3" s="174"/>
      <c r="H3" s="174"/>
    </row>
    <row r="4" spans="1:11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1" ht="54.75">
      <c r="A5" s="68" t="s">
        <v>3</v>
      </c>
      <c r="B5" s="69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  <c r="I5" s="11"/>
    </row>
    <row r="6" spans="1:11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  <c r="I6" s="11"/>
    </row>
    <row r="7" spans="1:11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  <c r="I7" s="11"/>
    </row>
    <row r="8" spans="1:11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I8" s="11"/>
    </row>
    <row r="9" spans="1:11" ht="35.1" customHeight="1">
      <c r="A9" s="71">
        <v>23010125</v>
      </c>
      <c r="B9" s="72" t="s">
        <v>31</v>
      </c>
      <c r="C9" s="70"/>
      <c r="D9" s="70"/>
      <c r="E9" s="70"/>
      <c r="F9" s="70"/>
      <c r="G9" s="70"/>
      <c r="H9" s="70"/>
      <c r="I9" s="11"/>
    </row>
    <row r="10" spans="1:11" ht="35.1" customHeight="1">
      <c r="A10" s="71">
        <v>23010126</v>
      </c>
      <c r="B10" s="72" t="s">
        <v>32</v>
      </c>
      <c r="C10" s="70">
        <f t="shared" ref="C10" si="0">PRODUCT(H10,1.02)</f>
        <v>151409412</v>
      </c>
      <c r="D10" s="70">
        <v>152893818</v>
      </c>
      <c r="E10" s="70">
        <f>PRODUCT(D10,1.05)</f>
        <v>160538508.90000001</v>
      </c>
      <c r="F10" s="70">
        <f>PRODUCT(E10,1.05)</f>
        <v>168565434.345</v>
      </c>
      <c r="G10" s="70">
        <f>SUM(D10:F10)</f>
        <v>481997761.245</v>
      </c>
      <c r="H10" s="70">
        <v>148440600</v>
      </c>
      <c r="I10" s="11"/>
      <c r="K10" s="64">
        <f>PRODUCT(H10,1.03)</f>
        <v>152893818</v>
      </c>
    </row>
    <row r="11" spans="1:11" ht="35.1" customHeight="1">
      <c r="A11" s="71">
        <v>23010127</v>
      </c>
      <c r="B11" s="72" t="s">
        <v>33</v>
      </c>
      <c r="C11" s="70"/>
      <c r="D11" s="70"/>
      <c r="E11" s="70"/>
      <c r="F11" s="70"/>
      <c r="G11" s="70"/>
      <c r="H11" s="70"/>
      <c r="I11" s="11"/>
      <c r="K11" s="64">
        <f t="shared" ref="K11:K51" si="1">PRODUCT(H11,1.03)</f>
        <v>1.03</v>
      </c>
    </row>
    <row r="12" spans="1:11" s="11" customFormat="1" ht="35.1" customHeight="1">
      <c r="A12" s="71">
        <v>23010156</v>
      </c>
      <c r="B12" s="72" t="s">
        <v>156</v>
      </c>
      <c r="C12" s="70"/>
      <c r="D12" s="70"/>
      <c r="E12" s="70"/>
      <c r="F12" s="70"/>
      <c r="G12" s="70"/>
      <c r="H12" s="70"/>
      <c r="K12" s="64">
        <f t="shared" si="1"/>
        <v>1.03</v>
      </c>
    </row>
    <row r="13" spans="1:11" ht="35.1" customHeight="1">
      <c r="A13" s="107"/>
      <c r="B13" s="108" t="s">
        <v>37</v>
      </c>
      <c r="C13" s="109">
        <f>SUM(C7:C12)</f>
        <v>151409412</v>
      </c>
      <c r="D13" s="125">
        <f>SUM(D8:D12)</f>
        <v>152893818</v>
      </c>
      <c r="E13" s="125">
        <f>SUM(E10:E12)</f>
        <v>160538508.90000001</v>
      </c>
      <c r="F13" s="125">
        <f>SUM(F10:F12)</f>
        <v>168565434.345</v>
      </c>
      <c r="G13" s="109">
        <f>SUM(G10:G12)</f>
        <v>481997761.245</v>
      </c>
      <c r="H13" s="109">
        <v>148440600</v>
      </c>
      <c r="I13" s="11"/>
      <c r="K13" s="64">
        <f t="shared" si="1"/>
        <v>152893818</v>
      </c>
    </row>
    <row r="14" spans="1:11" ht="35.1" customHeight="1">
      <c r="A14" s="71"/>
      <c r="B14" s="72"/>
      <c r="C14" s="70"/>
      <c r="D14" s="70"/>
      <c r="E14" s="70"/>
      <c r="F14" s="70"/>
      <c r="G14" s="70"/>
      <c r="H14" s="70"/>
      <c r="I14" s="11"/>
      <c r="K14" s="64">
        <f t="shared" si="1"/>
        <v>1.03</v>
      </c>
    </row>
    <row r="15" spans="1:11" ht="35.1" customHeight="1">
      <c r="A15" s="68">
        <v>23020100</v>
      </c>
      <c r="B15" s="69" t="s">
        <v>38</v>
      </c>
      <c r="C15" s="70"/>
      <c r="D15" s="70"/>
      <c r="E15" s="70"/>
      <c r="F15" s="70"/>
      <c r="G15" s="70"/>
      <c r="H15" s="70"/>
      <c r="I15" s="11"/>
      <c r="K15" s="64">
        <f t="shared" si="1"/>
        <v>1.03</v>
      </c>
    </row>
    <row r="16" spans="1:11" ht="35.1" customHeight="1">
      <c r="A16" s="71">
        <v>23020101</v>
      </c>
      <c r="B16" s="72" t="s">
        <v>102</v>
      </c>
      <c r="C16" s="70"/>
      <c r="D16" s="70"/>
      <c r="E16" s="70"/>
      <c r="F16" s="70"/>
      <c r="G16" s="70"/>
      <c r="H16" s="70"/>
      <c r="I16" s="11"/>
      <c r="K16" s="64">
        <f t="shared" si="1"/>
        <v>1.03</v>
      </c>
    </row>
    <row r="17" spans="1:11" ht="35.1" customHeight="1">
      <c r="A17" s="71">
        <v>23020110</v>
      </c>
      <c r="B17" s="72" t="s">
        <v>46</v>
      </c>
      <c r="C17" s="73"/>
      <c r="D17" s="73"/>
      <c r="E17" s="70"/>
      <c r="F17" s="70"/>
      <c r="G17" s="70"/>
      <c r="H17" s="73"/>
      <c r="I17" s="11"/>
      <c r="K17" s="64">
        <f t="shared" si="1"/>
        <v>1.03</v>
      </c>
    </row>
    <row r="18" spans="1:11" ht="35.1" customHeight="1">
      <c r="A18" s="71">
        <v>23020111</v>
      </c>
      <c r="B18" s="72" t="s">
        <v>47</v>
      </c>
      <c r="C18" s="73"/>
      <c r="D18" s="73"/>
      <c r="E18" s="70"/>
      <c r="F18" s="70"/>
      <c r="G18" s="70"/>
      <c r="H18" s="73"/>
      <c r="I18" s="11"/>
      <c r="K18" s="64">
        <f t="shared" si="1"/>
        <v>1.03</v>
      </c>
    </row>
    <row r="19" spans="1:11" ht="35.1" customHeight="1">
      <c r="A19" s="71">
        <v>23020112</v>
      </c>
      <c r="B19" s="72" t="s">
        <v>48</v>
      </c>
      <c r="C19" s="70">
        <f t="shared" ref="C19" si="2">PRODUCT(H19,1.02)</f>
        <v>633166632</v>
      </c>
      <c r="D19" s="70">
        <v>639374148</v>
      </c>
      <c r="E19" s="70">
        <f>PRODUCT(D19,1.05)</f>
        <v>671342855.39999998</v>
      </c>
      <c r="F19" s="70">
        <f>PRODUCT(E19,1.05)</f>
        <v>704909998.16999996</v>
      </c>
      <c r="G19" s="70">
        <f>SUM(D19:F19)</f>
        <v>2015627001.5700002</v>
      </c>
      <c r="H19" s="70">
        <v>620751600</v>
      </c>
      <c r="I19" s="11"/>
      <c r="K19" s="64">
        <f t="shared" si="1"/>
        <v>639374148</v>
      </c>
    </row>
    <row r="20" spans="1:11" ht="35.1" customHeight="1">
      <c r="A20" s="71">
        <v>23020113</v>
      </c>
      <c r="B20" s="72" t="s">
        <v>49</v>
      </c>
      <c r="C20" s="70"/>
      <c r="D20" s="70"/>
      <c r="E20" s="70"/>
      <c r="F20" s="70"/>
      <c r="G20" s="70"/>
      <c r="H20" s="70"/>
      <c r="I20" s="11"/>
      <c r="K20" s="64">
        <f t="shared" si="1"/>
        <v>1.03</v>
      </c>
    </row>
    <row r="21" spans="1:11" ht="35.1" customHeight="1">
      <c r="A21" s="71">
        <v>23020149</v>
      </c>
      <c r="B21" s="72" t="s">
        <v>153</v>
      </c>
      <c r="C21" s="70"/>
      <c r="D21" s="70"/>
      <c r="E21" s="70"/>
      <c r="F21" s="70"/>
      <c r="G21" s="70"/>
      <c r="H21" s="70"/>
      <c r="I21" s="11"/>
      <c r="K21" s="64">
        <f t="shared" si="1"/>
        <v>1.03</v>
      </c>
    </row>
    <row r="22" spans="1:11" ht="35.1" customHeight="1">
      <c r="A22" s="71">
        <v>23020150</v>
      </c>
      <c r="B22" s="72" t="s">
        <v>154</v>
      </c>
      <c r="C22" s="70"/>
      <c r="D22" s="70"/>
      <c r="E22" s="70"/>
      <c r="F22" s="70"/>
      <c r="G22" s="70"/>
      <c r="H22" s="70"/>
      <c r="I22" s="11"/>
      <c r="K22" s="64">
        <f t="shared" si="1"/>
        <v>1.03</v>
      </c>
    </row>
    <row r="23" spans="1:11" ht="35.1" customHeight="1">
      <c r="A23" s="71">
        <v>23020151</v>
      </c>
      <c r="B23" s="72" t="s">
        <v>155</v>
      </c>
      <c r="C23" s="70"/>
      <c r="D23" s="70"/>
      <c r="E23" s="70"/>
      <c r="F23" s="70"/>
      <c r="G23" s="70"/>
      <c r="H23" s="70"/>
      <c r="I23" s="11"/>
      <c r="K23" s="64">
        <f t="shared" si="1"/>
        <v>1.03</v>
      </c>
    </row>
    <row r="24" spans="1:11" ht="35.1" customHeight="1">
      <c r="A24" s="71">
        <v>23020152</v>
      </c>
      <c r="B24" s="72" t="s">
        <v>172</v>
      </c>
      <c r="C24" s="70"/>
      <c r="D24" s="70"/>
      <c r="E24" s="70"/>
      <c r="F24" s="70"/>
      <c r="G24" s="70"/>
      <c r="H24" s="70"/>
      <c r="I24" s="11"/>
      <c r="K24" s="64">
        <f t="shared" si="1"/>
        <v>1.03</v>
      </c>
    </row>
    <row r="25" spans="1:11" ht="35.1" customHeight="1">
      <c r="A25" s="107"/>
      <c r="B25" s="108" t="s">
        <v>37</v>
      </c>
      <c r="C25" s="109">
        <f>SUM(C16:C24)</f>
        <v>633166632</v>
      </c>
      <c r="D25" s="109">
        <f>SUM(D16:D24)</f>
        <v>639374148</v>
      </c>
      <c r="E25" s="110">
        <f>SUM(E19:E24)</f>
        <v>671342855.39999998</v>
      </c>
      <c r="F25" s="110">
        <f>SUM(F19:F24)</f>
        <v>704909998.16999996</v>
      </c>
      <c r="G25" s="109">
        <f>SUM(G19:G24)</f>
        <v>2015627001.5700002</v>
      </c>
      <c r="H25" s="109">
        <v>620751600</v>
      </c>
      <c r="I25" s="11"/>
      <c r="K25" s="64">
        <f t="shared" si="1"/>
        <v>639374148</v>
      </c>
    </row>
    <row r="26" spans="1:11" ht="35.1" customHeight="1">
      <c r="A26" s="71"/>
      <c r="B26" s="69"/>
      <c r="C26" s="70"/>
      <c r="D26" s="70"/>
      <c r="E26" s="70"/>
      <c r="F26" s="70"/>
      <c r="G26" s="70"/>
      <c r="H26" s="70"/>
      <c r="I26" s="11"/>
      <c r="K26" s="64">
        <f t="shared" si="1"/>
        <v>1.03</v>
      </c>
    </row>
    <row r="27" spans="1:11" ht="35.1" customHeight="1">
      <c r="A27" s="68">
        <v>23030100</v>
      </c>
      <c r="B27" s="69" t="s">
        <v>61</v>
      </c>
      <c r="C27" s="70"/>
      <c r="D27" s="70"/>
      <c r="E27" s="70"/>
      <c r="F27" s="70"/>
      <c r="G27" s="70"/>
      <c r="H27" s="70"/>
      <c r="I27" s="11"/>
      <c r="K27" s="64">
        <f t="shared" si="1"/>
        <v>1.03</v>
      </c>
    </row>
    <row r="28" spans="1:11" ht="35.1" customHeight="1">
      <c r="A28" s="71">
        <v>23030101</v>
      </c>
      <c r="B28" s="72" t="s">
        <v>62</v>
      </c>
      <c r="C28" s="70"/>
      <c r="D28" s="70"/>
      <c r="E28" s="70"/>
      <c r="F28" s="70"/>
      <c r="G28" s="70"/>
      <c r="H28" s="70"/>
      <c r="I28" s="11"/>
      <c r="K28" s="64">
        <f t="shared" si="1"/>
        <v>1.03</v>
      </c>
    </row>
    <row r="29" spans="1:11" ht="35.1" customHeight="1">
      <c r="A29" s="71">
        <v>23030102</v>
      </c>
      <c r="B29" s="72" t="s">
        <v>63</v>
      </c>
      <c r="C29" s="70"/>
      <c r="D29" s="70"/>
      <c r="E29" s="70"/>
      <c r="F29" s="70"/>
      <c r="G29" s="70"/>
      <c r="H29" s="70"/>
      <c r="I29" s="11"/>
      <c r="K29" s="64">
        <f t="shared" si="1"/>
        <v>1.03</v>
      </c>
    </row>
    <row r="30" spans="1:11" ht="35.1" customHeight="1">
      <c r="A30" s="71">
        <v>23030110</v>
      </c>
      <c r="B30" s="72" t="s">
        <v>69</v>
      </c>
      <c r="C30" s="70"/>
      <c r="D30" s="70"/>
      <c r="E30" s="70"/>
      <c r="F30" s="70"/>
      <c r="G30" s="70"/>
      <c r="H30" s="70"/>
      <c r="I30" s="11"/>
      <c r="K30" s="64">
        <f t="shared" si="1"/>
        <v>1.03</v>
      </c>
    </row>
    <row r="31" spans="1:11" ht="35.1" customHeight="1">
      <c r="A31" s="71">
        <v>23030111</v>
      </c>
      <c r="B31" s="72" t="s">
        <v>70</v>
      </c>
      <c r="C31" s="70">
        <f t="shared" ref="C31" si="3">PRODUCT(H31,1.02)</f>
        <v>41293476</v>
      </c>
      <c r="D31" s="70">
        <v>41698314</v>
      </c>
      <c r="E31" s="70">
        <f>PRODUCT(D31,1.05)</f>
        <v>43783229.700000003</v>
      </c>
      <c r="F31" s="70">
        <f>PRODUCT(E31,1.05)</f>
        <v>45972391.185000002</v>
      </c>
      <c r="G31" s="70">
        <f>SUM(D31:F31)</f>
        <v>131453934.88500001</v>
      </c>
      <c r="H31" s="70">
        <v>40483800</v>
      </c>
      <c r="I31" s="11"/>
      <c r="K31" s="64">
        <f t="shared" si="1"/>
        <v>41698314</v>
      </c>
    </row>
    <row r="32" spans="1:11" ht="35.1" customHeight="1">
      <c r="A32" s="71">
        <v>23030112</v>
      </c>
      <c r="B32" s="72" t="s">
        <v>71</v>
      </c>
      <c r="C32" s="70"/>
      <c r="D32" s="70"/>
      <c r="E32" s="70"/>
      <c r="F32" s="70"/>
      <c r="G32" s="70"/>
      <c r="H32" s="70"/>
      <c r="I32" s="11"/>
      <c r="K32" s="64">
        <f t="shared" si="1"/>
        <v>1.03</v>
      </c>
    </row>
    <row r="33" spans="1:11" ht="35.1" customHeight="1">
      <c r="A33" s="71">
        <v>23020154</v>
      </c>
      <c r="B33" s="72" t="s">
        <v>185</v>
      </c>
      <c r="C33" s="70"/>
      <c r="D33" s="70"/>
      <c r="E33" s="70"/>
      <c r="F33" s="70"/>
      <c r="G33" s="70"/>
      <c r="H33" s="70"/>
      <c r="I33" s="11"/>
      <c r="K33" s="64">
        <f t="shared" si="1"/>
        <v>1.03</v>
      </c>
    </row>
    <row r="34" spans="1:11" ht="35.1" customHeight="1">
      <c r="A34" s="71">
        <v>23020155</v>
      </c>
      <c r="B34" s="72" t="s">
        <v>186</v>
      </c>
      <c r="C34" s="70"/>
      <c r="D34" s="70"/>
      <c r="E34" s="70"/>
      <c r="F34" s="70"/>
      <c r="G34" s="70"/>
      <c r="H34" s="70"/>
      <c r="I34" s="11"/>
      <c r="K34" s="64">
        <f t="shared" si="1"/>
        <v>1.03</v>
      </c>
    </row>
    <row r="35" spans="1:11" ht="35.1" customHeight="1">
      <c r="A35" s="71">
        <v>23020156</v>
      </c>
      <c r="B35" s="72" t="s">
        <v>100</v>
      </c>
      <c r="C35" s="70"/>
      <c r="D35" s="70"/>
      <c r="E35" s="70"/>
      <c r="F35" s="70"/>
      <c r="G35" s="70"/>
      <c r="H35" s="70"/>
      <c r="I35" s="11"/>
      <c r="K35" s="64">
        <f t="shared" si="1"/>
        <v>1.03</v>
      </c>
    </row>
    <row r="36" spans="1:11" ht="35.1" customHeight="1">
      <c r="A36" s="107"/>
      <c r="B36" s="108" t="s">
        <v>37</v>
      </c>
      <c r="C36" s="109">
        <f>SUM(C28:C35)</f>
        <v>41293476</v>
      </c>
      <c r="D36" s="125">
        <f>SUM(D28:D35)</f>
        <v>41698314</v>
      </c>
      <c r="E36" s="125">
        <f>SUM(E31:E35)</f>
        <v>43783229.700000003</v>
      </c>
      <c r="F36" s="125">
        <f>SUM(F31:F35)</f>
        <v>45972391.185000002</v>
      </c>
      <c r="G36" s="109">
        <f>SUM(G31:G35)</f>
        <v>131453934.88500001</v>
      </c>
      <c r="H36" s="109">
        <v>40483800</v>
      </c>
      <c r="I36" s="11"/>
      <c r="K36" s="64">
        <f t="shared" si="1"/>
        <v>41698314</v>
      </c>
    </row>
    <row r="37" spans="1:11" ht="35.1" customHeight="1">
      <c r="A37" s="71"/>
      <c r="B37" s="69"/>
      <c r="C37" s="70"/>
      <c r="D37" s="70"/>
      <c r="E37" s="70"/>
      <c r="F37" s="70"/>
      <c r="G37" s="70"/>
      <c r="H37" s="70"/>
      <c r="I37" s="11"/>
      <c r="K37" s="64">
        <f t="shared" si="1"/>
        <v>1.03</v>
      </c>
    </row>
    <row r="38" spans="1:11" ht="35.1" customHeight="1">
      <c r="A38" s="68">
        <v>23040100</v>
      </c>
      <c r="B38" s="69" t="s">
        <v>83</v>
      </c>
      <c r="C38" s="70"/>
      <c r="D38" s="70"/>
      <c r="E38" s="70"/>
      <c r="F38" s="70"/>
      <c r="G38" s="70"/>
      <c r="H38" s="70"/>
      <c r="I38" s="11"/>
      <c r="K38" s="64">
        <f t="shared" si="1"/>
        <v>1.03</v>
      </c>
    </row>
    <row r="39" spans="1:11" ht="35.1" customHeight="1">
      <c r="A39" s="71">
        <v>23040101</v>
      </c>
      <c r="B39" s="72" t="s">
        <v>84</v>
      </c>
      <c r="C39" s="70"/>
      <c r="D39" s="70"/>
      <c r="E39" s="70"/>
      <c r="F39" s="70"/>
      <c r="G39" s="70"/>
      <c r="H39" s="70"/>
      <c r="I39" s="11"/>
      <c r="K39" s="64">
        <f t="shared" si="1"/>
        <v>1.03</v>
      </c>
    </row>
    <row r="40" spans="1:11" ht="35.1" customHeight="1">
      <c r="A40" s="71">
        <v>23040108</v>
      </c>
      <c r="B40" s="72" t="s">
        <v>103</v>
      </c>
      <c r="C40" s="70"/>
      <c r="D40" s="70"/>
      <c r="E40" s="70"/>
      <c r="F40" s="70"/>
      <c r="G40" s="70"/>
      <c r="H40" s="70"/>
      <c r="I40" s="11"/>
      <c r="K40" s="64">
        <f t="shared" si="1"/>
        <v>1.03</v>
      </c>
    </row>
    <row r="41" spans="1:11" ht="35.1" customHeight="1">
      <c r="A41" s="71">
        <v>23040109</v>
      </c>
      <c r="B41" s="72" t="s">
        <v>200</v>
      </c>
      <c r="C41" s="70"/>
      <c r="D41" s="70"/>
      <c r="E41" s="70"/>
      <c r="F41" s="70"/>
      <c r="G41" s="70"/>
      <c r="H41" s="70"/>
      <c r="I41" s="11"/>
      <c r="K41" s="64">
        <f t="shared" si="1"/>
        <v>1.03</v>
      </c>
    </row>
    <row r="42" spans="1:11" ht="35.1" customHeight="1">
      <c r="A42" s="107"/>
      <c r="B42" s="108" t="s">
        <v>37</v>
      </c>
      <c r="C42" s="109">
        <v>0</v>
      </c>
      <c r="D42" s="109"/>
      <c r="E42" s="110"/>
      <c r="F42" s="110"/>
      <c r="G42" s="109"/>
      <c r="H42" s="109"/>
      <c r="I42" s="11"/>
      <c r="K42" s="64">
        <f t="shared" si="1"/>
        <v>1.03</v>
      </c>
    </row>
    <row r="43" spans="1:11" ht="35.1" customHeight="1">
      <c r="A43" s="71"/>
      <c r="B43" s="69"/>
      <c r="C43" s="70"/>
      <c r="D43" s="70"/>
      <c r="E43" s="70"/>
      <c r="F43" s="70"/>
      <c r="G43" s="70"/>
      <c r="H43" s="70"/>
      <c r="I43" s="11"/>
      <c r="K43" s="64">
        <f t="shared" si="1"/>
        <v>1.03</v>
      </c>
    </row>
    <row r="44" spans="1:11" ht="35.1" customHeight="1">
      <c r="A44" s="68">
        <v>23050100</v>
      </c>
      <c r="B44" s="69" t="s">
        <v>89</v>
      </c>
      <c r="C44" s="70"/>
      <c r="D44" s="70"/>
      <c r="E44" s="70"/>
      <c r="F44" s="70"/>
      <c r="G44" s="70"/>
      <c r="H44" s="70"/>
      <c r="I44" s="11"/>
      <c r="K44" s="64">
        <f t="shared" si="1"/>
        <v>1.03</v>
      </c>
    </row>
    <row r="45" spans="1:11" ht="35.1" customHeight="1">
      <c r="A45" s="71">
        <v>23050101</v>
      </c>
      <c r="B45" s="72" t="s">
        <v>90</v>
      </c>
      <c r="C45" s="70"/>
      <c r="D45" s="70"/>
      <c r="E45" s="70"/>
      <c r="F45" s="70"/>
      <c r="G45" s="70"/>
      <c r="H45" s="70"/>
      <c r="I45" s="11"/>
      <c r="K45" s="64">
        <f t="shared" si="1"/>
        <v>1.03</v>
      </c>
    </row>
    <row r="46" spans="1:11" ht="35.1" customHeight="1">
      <c r="A46" s="71">
        <v>23050102</v>
      </c>
      <c r="B46" s="72" t="s">
        <v>91</v>
      </c>
      <c r="C46" s="70"/>
      <c r="D46" s="70"/>
      <c r="E46" s="70"/>
      <c r="F46" s="70"/>
      <c r="G46" s="70"/>
      <c r="H46" s="70"/>
      <c r="I46" s="11"/>
      <c r="K46" s="64">
        <f t="shared" si="1"/>
        <v>1.03</v>
      </c>
    </row>
    <row r="47" spans="1:11" ht="35.1" customHeight="1">
      <c r="A47" s="71">
        <v>23050148</v>
      </c>
      <c r="B47" s="72" t="s">
        <v>157</v>
      </c>
      <c r="C47" s="70"/>
      <c r="D47" s="70"/>
      <c r="E47" s="70"/>
      <c r="F47" s="70"/>
      <c r="G47" s="70"/>
      <c r="H47" s="70"/>
      <c r="I47" s="11"/>
      <c r="K47" s="64">
        <f t="shared" si="1"/>
        <v>1.03</v>
      </c>
    </row>
    <row r="48" spans="1:11" ht="35.1" customHeight="1">
      <c r="A48" s="71">
        <v>23050149</v>
      </c>
      <c r="B48" s="75" t="s">
        <v>198</v>
      </c>
      <c r="C48" s="70"/>
      <c r="D48" s="70"/>
      <c r="E48" s="70"/>
      <c r="F48" s="70"/>
      <c r="G48" s="70"/>
      <c r="H48" s="70"/>
      <c r="I48" s="11"/>
      <c r="K48" s="64">
        <f t="shared" si="1"/>
        <v>1.03</v>
      </c>
    </row>
    <row r="49" spans="1:11" ht="35.1" customHeight="1">
      <c r="A49" s="107"/>
      <c r="B49" s="108" t="s">
        <v>37</v>
      </c>
      <c r="C49" s="109">
        <v>0</v>
      </c>
      <c r="D49" s="109"/>
      <c r="E49" s="110"/>
      <c r="F49" s="110"/>
      <c r="G49" s="109"/>
      <c r="H49" s="109"/>
      <c r="I49" s="11"/>
      <c r="K49" s="64">
        <f t="shared" si="1"/>
        <v>1.03</v>
      </c>
    </row>
    <row r="50" spans="1:11" ht="35.1" customHeight="1">
      <c r="A50" s="71"/>
      <c r="B50" s="69"/>
      <c r="C50" s="70"/>
      <c r="D50" s="70"/>
      <c r="E50" s="70"/>
      <c r="F50" s="70"/>
      <c r="G50" s="70"/>
      <c r="H50" s="70"/>
      <c r="I50" s="11"/>
      <c r="K50" s="64">
        <f t="shared" si="1"/>
        <v>1.03</v>
      </c>
    </row>
    <row r="51" spans="1:11" ht="35.1" customHeight="1">
      <c r="A51" s="107"/>
      <c r="B51" s="108" t="s">
        <v>95</v>
      </c>
      <c r="C51" s="109">
        <f>SUM(C49,C42,C36,C25,C13)</f>
        <v>825869520</v>
      </c>
      <c r="D51" s="109">
        <f>SUM(D49,D42,D36,D25,D13)</f>
        <v>833966280</v>
      </c>
      <c r="E51" s="109">
        <f>SUM(E49,E42,E36,E25,E13)</f>
        <v>875664594</v>
      </c>
      <c r="F51" s="109">
        <f>SUM(F49,F42,F36,F25,F13)</f>
        <v>919447823.70000005</v>
      </c>
      <c r="G51" s="109">
        <f>SUM(G49,G42,G36,G25,G13)</f>
        <v>2629078697.7000003</v>
      </c>
      <c r="H51" s="109">
        <v>809676000</v>
      </c>
      <c r="I51" s="11"/>
      <c r="K51" s="64">
        <f t="shared" si="1"/>
        <v>833966280</v>
      </c>
    </row>
    <row r="52" spans="1:11">
      <c r="A52" s="79"/>
      <c r="B52" s="11"/>
      <c r="C52" s="80"/>
      <c r="D52" s="80"/>
      <c r="E52" s="80"/>
      <c r="F52" s="80"/>
      <c r="G52" s="80"/>
      <c r="H52" s="80"/>
      <c r="I52" s="11"/>
    </row>
    <row r="53" spans="1:11">
      <c r="A53" s="79"/>
      <c r="B53" s="11"/>
      <c r="C53" s="11"/>
      <c r="D53" s="11"/>
      <c r="E53" s="11"/>
      <c r="F53" s="11"/>
      <c r="G53" s="11"/>
      <c r="H53" s="11"/>
      <c r="I53" s="11"/>
    </row>
    <row r="54" spans="1:11">
      <c r="A54" s="79"/>
      <c r="B54" s="11"/>
      <c r="C54" s="11"/>
      <c r="D54" s="11"/>
      <c r="E54" s="11"/>
      <c r="F54" s="11"/>
      <c r="G54" s="11"/>
      <c r="H54" s="11"/>
      <c r="I54" s="11"/>
    </row>
    <row r="55" spans="1:11">
      <c r="A55" s="79"/>
      <c r="B55" s="11"/>
      <c r="C55" s="11"/>
      <c r="D55" s="11"/>
      <c r="E55" s="11"/>
      <c r="F55" s="11"/>
      <c r="G55" s="11"/>
      <c r="H55" s="11"/>
      <c r="I55" s="11"/>
    </row>
    <row r="56" spans="1:11">
      <c r="A56" s="79"/>
      <c r="B56" s="11"/>
      <c r="C56" s="11"/>
      <c r="D56" s="11"/>
      <c r="E56" s="11"/>
      <c r="F56" s="11"/>
      <c r="G56" s="11"/>
      <c r="H56" s="11"/>
      <c r="I56" s="11"/>
    </row>
    <row r="57" spans="1:11">
      <c r="A57" s="79"/>
      <c r="B57" s="11"/>
      <c r="C57" s="11"/>
      <c r="D57" s="11"/>
      <c r="E57" s="11"/>
      <c r="F57" s="11"/>
      <c r="G57" s="11"/>
      <c r="H57" s="11"/>
      <c r="I57" s="11"/>
    </row>
    <row r="58" spans="1:11">
      <c r="A58" s="79"/>
      <c r="B58" s="11"/>
      <c r="C58" s="11"/>
      <c r="D58" s="11"/>
      <c r="E58" s="11"/>
      <c r="F58" s="11"/>
      <c r="G58" s="11"/>
      <c r="H58" s="11"/>
      <c r="I58" s="11"/>
    </row>
    <row r="59" spans="1:11">
      <c r="A59" s="79"/>
      <c r="B59" s="11"/>
      <c r="C59" s="11"/>
      <c r="D59" s="11"/>
      <c r="E59" s="11"/>
      <c r="F59" s="11"/>
      <c r="G59" s="11"/>
      <c r="H59" s="11"/>
      <c r="I59" s="11"/>
    </row>
    <row r="60" spans="1:11">
      <c r="A60" s="79"/>
      <c r="B60" s="11"/>
      <c r="C60" s="11"/>
      <c r="D60" s="11"/>
      <c r="E60" s="11"/>
      <c r="F60" s="11"/>
      <c r="G60" s="11"/>
      <c r="H60" s="11"/>
      <c r="I60" s="11"/>
    </row>
    <row r="61" spans="1:11">
      <c r="A61" s="79"/>
      <c r="B61" s="11"/>
      <c r="C61" s="11"/>
      <c r="D61" s="11"/>
      <c r="E61" s="11"/>
      <c r="F61" s="11"/>
      <c r="G61" s="11"/>
      <c r="H61" s="11"/>
      <c r="I61" s="11"/>
    </row>
    <row r="62" spans="1:11">
      <c r="A62" s="79"/>
      <c r="B62" s="11"/>
      <c r="C62" s="11"/>
      <c r="D62" s="11"/>
      <c r="E62" s="11"/>
      <c r="F62" s="11"/>
      <c r="G62" s="11"/>
      <c r="H62" s="11"/>
      <c r="I62" s="11"/>
    </row>
    <row r="63" spans="1:11">
      <c r="A63" s="79"/>
      <c r="B63" s="11"/>
      <c r="C63" s="11"/>
      <c r="D63" s="11"/>
      <c r="E63" s="11"/>
      <c r="F63" s="11"/>
      <c r="G63" s="11"/>
      <c r="H63" s="11"/>
      <c r="I63" s="11"/>
    </row>
    <row r="64" spans="1:11">
      <c r="A64" s="79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1"/>
      <c r="D65" s="11"/>
      <c r="E65" s="11"/>
      <c r="F65" s="11"/>
      <c r="G65" s="11"/>
      <c r="H65" s="11"/>
      <c r="I65" s="11"/>
    </row>
    <row r="66" spans="1:9">
      <c r="A66" s="11"/>
      <c r="B66" s="11"/>
      <c r="C66" s="11"/>
      <c r="D66" s="11"/>
      <c r="E66" s="11"/>
      <c r="F66" s="11"/>
      <c r="G66" s="11"/>
      <c r="H66" s="11"/>
      <c r="I66" s="11"/>
    </row>
    <row r="67" spans="1:9">
      <c r="A67" s="11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"/>
    </row>
    <row r="74" spans="1:9">
      <c r="A74" s="1"/>
    </row>
    <row r="75" spans="1:9">
      <c r="A75" s="1"/>
    </row>
    <row r="76" spans="1:9">
      <c r="A76" s="1"/>
    </row>
    <row r="77" spans="1:9">
      <c r="A77" s="1"/>
    </row>
    <row r="78" spans="1:9">
      <c r="A78" s="1"/>
    </row>
    <row r="79" spans="1:9">
      <c r="A79" s="1"/>
    </row>
    <row r="80" spans="1:9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52" orientation="landscape" useFirstPageNumber="1" verticalDpi="300" r:id="rId1"/>
  <headerFooter>
    <oddFooter>&amp;C&amp;"Arial Black,Regular"&amp;18&amp;P</oddFooter>
  </headerFooter>
  <rowBreaks count="1" manualBreakCount="1">
    <brk id="26" max="8" man="1"/>
  </rowBreaks>
</worksheet>
</file>

<file path=xl/worksheets/sheet47.xml><?xml version="1.0" encoding="utf-8"?>
<worksheet xmlns="http://schemas.openxmlformats.org/spreadsheetml/2006/main" xmlns:r="http://schemas.openxmlformats.org/officeDocument/2006/relationships">
  <dimension ref="A1:K95"/>
  <sheetViews>
    <sheetView view="pageBreakPreview" zoomScale="60" workbookViewId="0">
      <selection activeCell="C51" sqref="C51"/>
    </sheetView>
  </sheetViews>
  <sheetFormatPr defaultColWidth="9.140625" defaultRowHeight="16.5"/>
  <cols>
    <col min="1" max="1" width="20.7109375" style="6" customWidth="1"/>
    <col min="2" max="2" width="99.42578125" style="1" customWidth="1"/>
    <col min="3" max="3" width="17" style="1" customWidth="1"/>
    <col min="4" max="5" width="20.7109375" style="1" customWidth="1"/>
    <col min="6" max="6" width="22.85546875" style="1" customWidth="1"/>
    <col min="7" max="7" width="20.7109375" style="1" customWidth="1"/>
    <col min="8" max="8" width="9.140625" style="1"/>
    <col min="9" max="9" width="20.140625" style="1" customWidth="1"/>
    <col min="10" max="16384" width="9.140625" style="1"/>
  </cols>
  <sheetData>
    <row r="1" spans="1:11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1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1" ht="22.5" customHeight="1">
      <c r="A3" s="174" t="s">
        <v>286</v>
      </c>
      <c r="B3" s="174"/>
      <c r="C3" s="174"/>
      <c r="D3" s="174"/>
      <c r="E3" s="174"/>
      <c r="F3" s="174"/>
      <c r="G3" s="174"/>
    </row>
    <row r="4" spans="1:11" ht="27.75" customHeight="1">
      <c r="A4" s="175" t="s">
        <v>132</v>
      </c>
      <c r="B4" s="175"/>
      <c r="C4" s="175"/>
      <c r="D4" s="175"/>
      <c r="E4" s="175"/>
      <c r="F4" s="175"/>
      <c r="G4" s="175"/>
    </row>
    <row r="5" spans="1:11" ht="91.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1" ht="30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</row>
    <row r="7" spans="1:11" ht="30" customHeight="1">
      <c r="A7" s="68">
        <v>23010100</v>
      </c>
      <c r="B7" s="69" t="s">
        <v>7</v>
      </c>
      <c r="C7" s="70"/>
      <c r="D7" s="70"/>
      <c r="E7" s="70"/>
      <c r="F7" s="70"/>
      <c r="G7" s="70"/>
    </row>
    <row r="8" spans="1:11" ht="30" customHeight="1">
      <c r="A8" s="71">
        <v>23010101</v>
      </c>
      <c r="B8" s="72" t="s">
        <v>96</v>
      </c>
      <c r="C8" s="70"/>
      <c r="D8" s="70"/>
      <c r="E8" s="70"/>
      <c r="F8" s="70"/>
      <c r="G8" s="70"/>
    </row>
    <row r="9" spans="1:11" ht="30" customHeight="1">
      <c r="A9" s="71">
        <v>23010106</v>
      </c>
      <c r="B9" s="72" t="s">
        <v>12</v>
      </c>
      <c r="C9" s="70"/>
      <c r="D9" s="70"/>
      <c r="E9" s="70"/>
      <c r="F9" s="70"/>
      <c r="G9" s="70"/>
      <c r="I9" s="64"/>
    </row>
    <row r="10" spans="1:11" s="11" customFormat="1" ht="30" customHeight="1">
      <c r="A10" s="71">
        <v>23010123</v>
      </c>
      <c r="B10" s="72" t="s">
        <v>29</v>
      </c>
      <c r="C10" s="70"/>
      <c r="D10" s="70"/>
      <c r="E10" s="70"/>
      <c r="F10" s="70"/>
      <c r="G10" s="70"/>
      <c r="I10" s="64"/>
    </row>
    <row r="11" spans="1:11" ht="30" customHeight="1">
      <c r="A11" s="71">
        <v>23010125</v>
      </c>
      <c r="B11" s="72" t="s">
        <v>31</v>
      </c>
      <c r="C11" s="70"/>
      <c r="D11" s="70"/>
      <c r="E11" s="70"/>
      <c r="F11" s="70"/>
      <c r="G11" s="70"/>
      <c r="I11" s="64"/>
    </row>
    <row r="12" spans="1:11" ht="30" customHeight="1">
      <c r="A12" s="71">
        <v>23010139</v>
      </c>
      <c r="B12" s="72" t="s">
        <v>158</v>
      </c>
      <c r="C12" s="70"/>
      <c r="D12" s="70"/>
      <c r="E12" s="70"/>
      <c r="F12" s="70"/>
      <c r="G12" s="70"/>
      <c r="I12" s="64"/>
      <c r="K12" s="48"/>
    </row>
    <row r="13" spans="1:11" ht="30" customHeight="1">
      <c r="A13" s="71">
        <v>23010156</v>
      </c>
      <c r="B13" s="72" t="s">
        <v>156</v>
      </c>
      <c r="C13" s="70"/>
      <c r="D13" s="70"/>
      <c r="E13" s="70"/>
      <c r="F13" s="70"/>
      <c r="G13" s="70"/>
      <c r="I13" s="64"/>
    </row>
    <row r="14" spans="1:11" ht="30" customHeight="1">
      <c r="A14" s="102"/>
      <c r="B14" s="103" t="s">
        <v>37</v>
      </c>
      <c r="C14" s="104"/>
      <c r="D14" s="104"/>
      <c r="E14" s="104"/>
      <c r="F14" s="104"/>
      <c r="G14" s="104"/>
      <c r="I14" s="64"/>
    </row>
    <row r="15" spans="1:11" ht="30" customHeight="1">
      <c r="A15" s="71"/>
      <c r="B15" s="72"/>
      <c r="C15" s="70"/>
      <c r="D15" s="70"/>
      <c r="E15" s="70"/>
      <c r="F15" s="70"/>
      <c r="G15" s="70"/>
      <c r="I15" s="64"/>
    </row>
    <row r="16" spans="1:11" ht="30" customHeight="1">
      <c r="A16" s="68">
        <v>23020100</v>
      </c>
      <c r="B16" s="69" t="s">
        <v>38</v>
      </c>
      <c r="C16" s="70"/>
      <c r="D16" s="70"/>
      <c r="E16" s="70"/>
      <c r="F16" s="70"/>
      <c r="G16" s="70"/>
      <c r="I16" s="64"/>
    </row>
    <row r="17" spans="1:9" ht="30" customHeight="1">
      <c r="A17" s="71">
        <v>23020101</v>
      </c>
      <c r="B17" s="72" t="s">
        <v>39</v>
      </c>
      <c r="C17" s="70"/>
      <c r="D17" s="70"/>
      <c r="E17" s="70"/>
      <c r="F17" s="70"/>
      <c r="G17" s="70"/>
      <c r="I17" s="64"/>
    </row>
    <row r="18" spans="1:9" ht="30" customHeight="1">
      <c r="A18" s="16">
        <v>23020110</v>
      </c>
      <c r="B18" s="17" t="s">
        <v>46</v>
      </c>
      <c r="C18" s="15"/>
      <c r="D18" s="70"/>
      <c r="E18" s="70"/>
      <c r="F18" s="70"/>
      <c r="G18" s="70"/>
      <c r="I18" s="64"/>
    </row>
    <row r="19" spans="1:9" ht="30" customHeight="1">
      <c r="A19" s="71">
        <v>23020118</v>
      </c>
      <c r="B19" s="72" t="s">
        <v>283</v>
      </c>
      <c r="C19" s="70">
        <v>38102400</v>
      </c>
      <c r="D19" s="70">
        <f>PRODUCT(C19,1.05)</f>
        <v>40007520</v>
      </c>
      <c r="E19" s="70">
        <f>PRODUCT(D19,1.05)</f>
        <v>42007896</v>
      </c>
      <c r="F19" s="70">
        <f>SUM(C19:E19)</f>
        <v>120117816</v>
      </c>
      <c r="G19" s="70">
        <v>38102400</v>
      </c>
      <c r="I19" s="64">
        <f>PRODUCT(F19,1.03)</f>
        <v>123721350.48</v>
      </c>
    </row>
    <row r="20" spans="1:9" ht="30" customHeight="1">
      <c r="A20" s="71">
        <v>23020119</v>
      </c>
      <c r="B20" s="72" t="s">
        <v>55</v>
      </c>
      <c r="C20" s="70"/>
      <c r="D20" s="70"/>
      <c r="E20" s="70"/>
      <c r="F20" s="70"/>
      <c r="G20" s="70"/>
      <c r="I20" s="64"/>
    </row>
    <row r="21" spans="1:9" ht="30" customHeight="1">
      <c r="A21" s="16">
        <v>23030121</v>
      </c>
      <c r="B21" s="17" t="s">
        <v>77</v>
      </c>
      <c r="C21" s="15"/>
      <c r="D21" s="70"/>
      <c r="E21" s="70"/>
      <c r="F21" s="70"/>
      <c r="G21" s="70"/>
      <c r="I21" s="64"/>
    </row>
    <row r="22" spans="1:9" ht="30" customHeight="1">
      <c r="A22" s="71">
        <v>23020162</v>
      </c>
      <c r="B22" s="72" t="s">
        <v>172</v>
      </c>
      <c r="C22" s="70"/>
      <c r="D22" s="70"/>
      <c r="E22" s="70"/>
      <c r="F22" s="70"/>
      <c r="G22" s="70"/>
      <c r="I22" s="64"/>
    </row>
    <row r="23" spans="1:9" ht="30" customHeight="1">
      <c r="A23" s="71">
        <v>23020166</v>
      </c>
      <c r="B23" s="72" t="s">
        <v>272</v>
      </c>
      <c r="C23" s="70"/>
      <c r="D23" s="70"/>
      <c r="E23" s="70"/>
      <c r="F23" s="70"/>
      <c r="G23" s="70"/>
      <c r="I23" s="64"/>
    </row>
    <row r="24" spans="1:9" ht="30" customHeight="1">
      <c r="A24" s="102"/>
      <c r="B24" s="103" t="s">
        <v>37</v>
      </c>
      <c r="C24" s="104">
        <f>SUM(C16:C23)</f>
        <v>38102400</v>
      </c>
      <c r="D24" s="104">
        <f>SUM(D19:D23)</f>
        <v>40007520</v>
      </c>
      <c r="E24" s="104">
        <f>SUM(E19:E23)</f>
        <v>42007896</v>
      </c>
      <c r="F24" s="104">
        <f>SUM(F19:F23)</f>
        <v>120117816</v>
      </c>
      <c r="G24" s="104">
        <v>38102400</v>
      </c>
      <c r="I24" s="64"/>
    </row>
    <row r="25" spans="1:9" ht="30" customHeight="1">
      <c r="A25" s="71"/>
      <c r="B25" s="69"/>
      <c r="C25" s="70"/>
      <c r="D25" s="70"/>
      <c r="E25" s="70"/>
      <c r="F25" s="70"/>
      <c r="G25" s="70"/>
      <c r="I25" s="64"/>
    </row>
    <row r="26" spans="1:9" ht="30" customHeight="1">
      <c r="A26" s="68">
        <v>23030100</v>
      </c>
      <c r="B26" s="69" t="s">
        <v>61</v>
      </c>
      <c r="C26" s="70"/>
      <c r="D26" s="70"/>
      <c r="E26" s="70"/>
      <c r="F26" s="70"/>
      <c r="G26" s="70"/>
      <c r="I26" s="64"/>
    </row>
    <row r="27" spans="1:9" ht="30" customHeight="1">
      <c r="A27" s="71">
        <v>23030101</v>
      </c>
      <c r="B27" s="72" t="s">
        <v>62</v>
      </c>
      <c r="C27" s="70"/>
      <c r="D27" s="70"/>
      <c r="E27" s="70"/>
      <c r="F27" s="70"/>
      <c r="G27" s="70"/>
      <c r="I27" s="64"/>
    </row>
    <row r="28" spans="1:9" ht="30" customHeight="1">
      <c r="A28" s="71">
        <v>23020164</v>
      </c>
      <c r="B28" s="72" t="s">
        <v>185</v>
      </c>
      <c r="C28" s="70"/>
      <c r="D28" s="70"/>
      <c r="E28" s="70"/>
      <c r="F28" s="70"/>
      <c r="G28" s="70"/>
      <c r="I28" s="64"/>
    </row>
    <row r="29" spans="1:9" ht="30" customHeight="1">
      <c r="A29" s="71">
        <v>23020165</v>
      </c>
      <c r="B29" s="72" t="s">
        <v>186</v>
      </c>
      <c r="C29" s="70"/>
      <c r="D29" s="70"/>
      <c r="E29" s="70"/>
      <c r="F29" s="70"/>
      <c r="G29" s="70"/>
      <c r="I29" s="64"/>
    </row>
    <row r="30" spans="1:9" ht="30" customHeight="1">
      <c r="A30" s="102"/>
      <c r="B30" s="103" t="s">
        <v>37</v>
      </c>
      <c r="C30" s="104"/>
      <c r="D30" s="104"/>
      <c r="E30" s="104"/>
      <c r="F30" s="104"/>
      <c r="G30" s="104"/>
      <c r="I30" s="64"/>
    </row>
    <row r="31" spans="1:9" ht="30" customHeight="1">
      <c r="A31" s="71"/>
      <c r="B31" s="69"/>
      <c r="C31" s="70"/>
      <c r="D31" s="70"/>
      <c r="E31" s="70"/>
      <c r="F31" s="70"/>
      <c r="G31" s="70"/>
      <c r="I31" s="64"/>
    </row>
    <row r="32" spans="1:9" ht="30" customHeight="1">
      <c r="A32" s="68">
        <v>23040100</v>
      </c>
      <c r="B32" s="69" t="s">
        <v>83</v>
      </c>
      <c r="C32" s="70"/>
      <c r="D32" s="70"/>
      <c r="E32" s="70"/>
      <c r="F32" s="70"/>
      <c r="G32" s="70"/>
      <c r="I32" s="64"/>
    </row>
    <row r="33" spans="1:9" ht="30" customHeight="1">
      <c r="A33" s="71">
        <v>23040101</v>
      </c>
      <c r="B33" s="72" t="s">
        <v>84</v>
      </c>
      <c r="C33" s="70"/>
      <c r="D33" s="70"/>
      <c r="E33" s="70"/>
      <c r="F33" s="70"/>
      <c r="G33" s="70"/>
      <c r="I33" s="64"/>
    </row>
    <row r="34" spans="1:9" ht="30" customHeight="1">
      <c r="A34" s="71">
        <v>23040102</v>
      </c>
      <c r="B34" s="72" t="s">
        <v>85</v>
      </c>
      <c r="C34" s="70"/>
      <c r="D34" s="70"/>
      <c r="E34" s="70"/>
      <c r="F34" s="70"/>
      <c r="G34" s="70"/>
      <c r="I34" s="64"/>
    </row>
    <row r="35" spans="1:9" ht="30" customHeight="1">
      <c r="A35" s="71">
        <v>23040108</v>
      </c>
      <c r="B35" s="72" t="s">
        <v>103</v>
      </c>
      <c r="C35" s="70"/>
      <c r="D35" s="70"/>
      <c r="E35" s="70"/>
      <c r="F35" s="70"/>
      <c r="G35" s="70"/>
      <c r="I35" s="64"/>
    </row>
    <row r="36" spans="1:9" ht="30" customHeight="1">
      <c r="A36" s="71">
        <v>23040109</v>
      </c>
      <c r="B36" s="72" t="s">
        <v>200</v>
      </c>
      <c r="C36" s="70"/>
      <c r="D36" s="70"/>
      <c r="E36" s="70"/>
      <c r="F36" s="70"/>
      <c r="G36" s="70"/>
      <c r="I36" s="64"/>
    </row>
    <row r="37" spans="1:9" ht="30" customHeight="1">
      <c r="A37" s="102"/>
      <c r="B37" s="103" t="s">
        <v>37</v>
      </c>
      <c r="C37" s="105"/>
      <c r="D37" s="105"/>
      <c r="E37" s="105"/>
      <c r="F37" s="105"/>
      <c r="G37" s="105"/>
      <c r="I37" s="64"/>
    </row>
    <row r="38" spans="1:9" ht="30" customHeight="1">
      <c r="A38" s="71"/>
      <c r="B38" s="69"/>
      <c r="C38" s="70"/>
      <c r="D38" s="70"/>
      <c r="E38" s="70"/>
      <c r="F38" s="70"/>
      <c r="G38" s="70"/>
      <c r="I38" s="64"/>
    </row>
    <row r="39" spans="1:9" ht="30" customHeight="1">
      <c r="A39" s="68">
        <v>23050100</v>
      </c>
      <c r="B39" s="69" t="s">
        <v>89</v>
      </c>
      <c r="C39" s="70"/>
      <c r="D39" s="70"/>
      <c r="E39" s="70"/>
      <c r="F39" s="70"/>
      <c r="G39" s="70"/>
      <c r="I39" s="64"/>
    </row>
    <row r="40" spans="1:9" ht="30" customHeight="1">
      <c r="A40" s="71">
        <v>23050101</v>
      </c>
      <c r="B40" s="72" t="s">
        <v>90</v>
      </c>
      <c r="C40" s="70">
        <v>1360800</v>
      </c>
      <c r="D40" s="70">
        <f>PRODUCT(C40,1.05)</f>
        <v>1428840</v>
      </c>
      <c r="E40" s="70">
        <f>PRODUCT(D40,1.05)</f>
        <v>1500282</v>
      </c>
      <c r="F40" s="70">
        <f t="shared" ref="F40:F47" si="0">SUM(C40:E40)</f>
        <v>4289922</v>
      </c>
      <c r="G40" s="70">
        <v>1360800</v>
      </c>
      <c r="I40" s="64">
        <f>PRODUCT(F40,1.03)</f>
        <v>4418619.66</v>
      </c>
    </row>
    <row r="41" spans="1:9" ht="30" customHeight="1">
      <c r="A41" s="71">
        <v>23050104</v>
      </c>
      <c r="B41" s="72" t="s">
        <v>98</v>
      </c>
      <c r="C41" s="70">
        <v>35030880</v>
      </c>
      <c r="D41" s="70">
        <f t="shared" ref="D41:E41" si="1">PRODUCT(C41,1.05)</f>
        <v>36782424</v>
      </c>
      <c r="E41" s="70">
        <f t="shared" si="1"/>
        <v>38621545.200000003</v>
      </c>
      <c r="F41" s="70">
        <f t="shared" si="0"/>
        <v>110434849.2</v>
      </c>
      <c r="G41" s="70">
        <v>35030880</v>
      </c>
      <c r="I41" s="64">
        <f t="shared" ref="I41:I48" si="2">PRODUCT(F41,1.03)</f>
        <v>113747894.676</v>
      </c>
    </row>
    <row r="42" spans="1:9" ht="30" customHeight="1">
      <c r="A42" s="71">
        <v>23050107</v>
      </c>
      <c r="B42" s="72" t="s">
        <v>94</v>
      </c>
      <c r="C42" s="70">
        <v>0</v>
      </c>
      <c r="D42" s="70">
        <f t="shared" ref="D42:E42" si="3">PRODUCT(C42,1.05)</f>
        <v>0</v>
      </c>
      <c r="E42" s="70">
        <f t="shared" si="3"/>
        <v>0</v>
      </c>
      <c r="F42" s="70">
        <f t="shared" si="0"/>
        <v>0</v>
      </c>
      <c r="G42" s="70">
        <v>0</v>
      </c>
      <c r="I42" s="64">
        <f t="shared" si="2"/>
        <v>0</v>
      </c>
    </row>
    <row r="43" spans="1:9" ht="36" customHeight="1">
      <c r="A43" s="71">
        <v>23050128</v>
      </c>
      <c r="B43" s="75" t="s">
        <v>187</v>
      </c>
      <c r="C43" s="70">
        <v>0</v>
      </c>
      <c r="D43" s="70">
        <f t="shared" ref="D43:E43" si="4">PRODUCT(C43,1.05)</f>
        <v>0</v>
      </c>
      <c r="E43" s="70">
        <f t="shared" si="4"/>
        <v>0</v>
      </c>
      <c r="F43" s="70">
        <f t="shared" si="0"/>
        <v>0</v>
      </c>
      <c r="G43" s="70">
        <v>0</v>
      </c>
      <c r="I43" s="64">
        <f t="shared" si="2"/>
        <v>0</v>
      </c>
    </row>
    <row r="44" spans="1:9" ht="41.25" customHeight="1">
      <c r="A44" s="71">
        <v>23050129</v>
      </c>
      <c r="B44" s="72" t="s">
        <v>188</v>
      </c>
      <c r="C44" s="70">
        <v>0</v>
      </c>
      <c r="D44" s="70">
        <f t="shared" ref="D44:E44" si="5">PRODUCT(C44,1.05)</f>
        <v>0</v>
      </c>
      <c r="E44" s="70">
        <f t="shared" si="5"/>
        <v>0</v>
      </c>
      <c r="F44" s="70">
        <f t="shared" si="0"/>
        <v>0</v>
      </c>
      <c r="G44" s="70">
        <v>0</v>
      </c>
      <c r="I44" s="64">
        <f t="shared" si="2"/>
        <v>0</v>
      </c>
    </row>
    <row r="45" spans="1:9" ht="30" customHeight="1">
      <c r="A45" s="71">
        <v>23050138</v>
      </c>
      <c r="B45" s="72" t="s">
        <v>111</v>
      </c>
      <c r="C45" s="70">
        <v>2242080</v>
      </c>
      <c r="D45" s="70">
        <f t="shared" ref="D45:E45" si="6">PRODUCT(C45,1.05)</f>
        <v>2354184</v>
      </c>
      <c r="E45" s="70">
        <f t="shared" si="6"/>
        <v>2471893.2000000002</v>
      </c>
      <c r="F45" s="70">
        <f t="shared" si="0"/>
        <v>7068157.2000000002</v>
      </c>
      <c r="G45" s="70">
        <v>2242080</v>
      </c>
      <c r="I45" s="64">
        <f t="shared" si="2"/>
        <v>7280201.9160000002</v>
      </c>
    </row>
    <row r="46" spans="1:9" ht="37.5" customHeight="1">
      <c r="A46" s="71">
        <v>23050149</v>
      </c>
      <c r="B46" s="75" t="s">
        <v>198</v>
      </c>
      <c r="C46" s="70">
        <v>0</v>
      </c>
      <c r="D46" s="70">
        <f t="shared" ref="D46:E46" si="7">PRODUCT(C46,1.05)</f>
        <v>0</v>
      </c>
      <c r="E46" s="70">
        <f t="shared" si="7"/>
        <v>0</v>
      </c>
      <c r="F46" s="70">
        <f t="shared" si="0"/>
        <v>0</v>
      </c>
      <c r="G46" s="70">
        <v>0</v>
      </c>
      <c r="I46" s="64">
        <f t="shared" si="2"/>
        <v>0</v>
      </c>
    </row>
    <row r="47" spans="1:9" ht="37.5" customHeight="1">
      <c r="A47" s="71">
        <v>23050150</v>
      </c>
      <c r="B47" s="75" t="s">
        <v>284</v>
      </c>
      <c r="C47" s="70">
        <v>3374784</v>
      </c>
      <c r="D47" s="70">
        <f t="shared" ref="D47:E47" si="8">PRODUCT(C47,1.05)</f>
        <v>3543523.2</v>
      </c>
      <c r="E47" s="70">
        <f t="shared" si="8"/>
        <v>3720699.3600000003</v>
      </c>
      <c r="F47" s="70">
        <f t="shared" si="0"/>
        <v>10639006.560000001</v>
      </c>
      <c r="G47" s="70">
        <v>3374784</v>
      </c>
      <c r="I47" s="64">
        <f t="shared" si="2"/>
        <v>10958176.756800001</v>
      </c>
    </row>
    <row r="48" spans="1:9" ht="30" customHeight="1">
      <c r="A48" s="102"/>
      <c r="B48" s="103" t="s">
        <v>37</v>
      </c>
      <c r="C48" s="104">
        <f>SUM(C40:C47)</f>
        <v>42008544</v>
      </c>
      <c r="D48" s="104">
        <f>SUM(D40:D47)</f>
        <v>44108971.200000003</v>
      </c>
      <c r="E48" s="104">
        <f>SUM(E40:E47)</f>
        <v>46314419.760000005</v>
      </c>
      <c r="F48" s="104">
        <f>SUM(F40:F47)</f>
        <v>132431934.96000001</v>
      </c>
      <c r="G48" s="104">
        <v>42008544</v>
      </c>
      <c r="I48" s="1">
        <f t="shared" si="2"/>
        <v>136404893.0088</v>
      </c>
    </row>
    <row r="49" spans="1:7" ht="30" customHeight="1">
      <c r="A49" s="71"/>
      <c r="B49" s="72"/>
      <c r="C49" s="70"/>
      <c r="D49" s="70"/>
      <c r="E49" s="70"/>
      <c r="F49" s="70"/>
      <c r="G49" s="70"/>
    </row>
    <row r="50" spans="1:7" ht="30" customHeight="1">
      <c r="A50" s="71"/>
      <c r="B50" s="69"/>
      <c r="C50" s="70"/>
      <c r="D50" s="70"/>
      <c r="E50" s="70"/>
      <c r="F50" s="70"/>
      <c r="G50" s="70"/>
    </row>
    <row r="51" spans="1:7" ht="18.75">
      <c r="A51" s="102"/>
      <c r="B51" s="103" t="s">
        <v>95</v>
      </c>
      <c r="C51" s="104">
        <f>SUM(C48,C37,C30,C24,C14)</f>
        <v>80110944</v>
      </c>
      <c r="D51" s="104">
        <f>SUM(D48,D37,D30,D24,D14)</f>
        <v>84116491.200000003</v>
      </c>
      <c r="E51" s="104">
        <f>SUM(E48,E37,E30,E24,E14)</f>
        <v>88322315.760000005</v>
      </c>
      <c r="F51" s="104">
        <f>SUM(F48,F37,F30,F24,F14)</f>
        <v>252549750.96000001</v>
      </c>
      <c r="G51" s="104">
        <v>80110944</v>
      </c>
    </row>
    <row r="52" spans="1:7" ht="19.5" thickBot="1">
      <c r="A52" s="76"/>
      <c r="B52" s="77"/>
      <c r="C52" s="78"/>
      <c r="D52" s="78"/>
      <c r="E52" s="78"/>
      <c r="F52" s="78"/>
      <c r="G52" s="78"/>
    </row>
    <row r="54" spans="1:7">
      <c r="C54" s="8"/>
      <c r="G54" s="8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54" orientation="landscape" useFirstPageNumber="1" verticalDpi="300" r:id="rId1"/>
  <headerFooter>
    <oddFooter>&amp;C&amp;"Arial Black,Regular"&amp;18&amp;P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L97"/>
  <sheetViews>
    <sheetView view="pageBreakPreview" topLeftCell="A49" zoomScale="60" workbookViewId="0">
      <selection activeCell="D47" sqref="D47"/>
    </sheetView>
  </sheetViews>
  <sheetFormatPr defaultColWidth="9.140625" defaultRowHeight="16.5"/>
  <cols>
    <col min="1" max="1" width="14.28515625" style="6" customWidth="1"/>
    <col min="2" max="2" width="83" style="1" customWidth="1"/>
    <col min="3" max="3" width="23.140625" style="1" hidden="1" customWidth="1"/>
    <col min="4" max="4" width="23.140625" style="1" customWidth="1"/>
    <col min="5" max="6" width="22.7109375" style="1" customWidth="1"/>
    <col min="7" max="7" width="22" style="1" customWidth="1"/>
    <col min="8" max="8" width="22.85546875" style="1" customWidth="1"/>
    <col min="9" max="9" width="9.140625" style="1"/>
    <col min="10" max="10" width="19.7109375" style="1" bestFit="1" customWidth="1"/>
    <col min="11" max="11" width="9.140625" style="1"/>
    <col min="12" max="12" width="20.28515625" style="1" customWidth="1"/>
    <col min="13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231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36.75">
      <c r="A5" s="68" t="s">
        <v>3</v>
      </c>
      <c r="B5" s="69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  <c r="I5" s="11"/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I8" s="11"/>
    </row>
    <row r="9" spans="1:10" ht="35.1" customHeight="1">
      <c r="A9" s="71">
        <v>23010121</v>
      </c>
      <c r="B9" s="72" t="s">
        <v>27</v>
      </c>
      <c r="C9" s="70"/>
      <c r="D9" s="70"/>
      <c r="E9" s="70"/>
      <c r="F9" s="70"/>
      <c r="G9" s="70"/>
      <c r="H9" s="70"/>
      <c r="I9" s="11"/>
    </row>
    <row r="10" spans="1:10" ht="35.1" customHeight="1">
      <c r="A10" s="71">
        <v>23010122</v>
      </c>
      <c r="B10" s="72" t="s">
        <v>28</v>
      </c>
      <c r="C10" s="70">
        <v>3472875000</v>
      </c>
      <c r="D10" s="70">
        <v>1075489000</v>
      </c>
      <c r="E10" s="70">
        <f>PRODUCT(D10,1.05)</f>
        <v>1129263450</v>
      </c>
      <c r="F10" s="70">
        <f>PRODUCT(E10,1.05)</f>
        <v>1185726622.5</v>
      </c>
      <c r="G10" s="70">
        <f>SUM(D10:F10)</f>
        <v>3390479072.5</v>
      </c>
      <c r="H10" s="70">
        <v>2500470000</v>
      </c>
      <c r="I10" s="11"/>
      <c r="J10" s="64">
        <f>PRODUCT(H10,1.03)</f>
        <v>2575484100</v>
      </c>
    </row>
    <row r="11" spans="1:10" s="11" customFormat="1" ht="35.1" customHeight="1">
      <c r="A11" s="71">
        <v>23010155</v>
      </c>
      <c r="B11" s="72" t="s">
        <v>145</v>
      </c>
      <c r="C11" s="70"/>
      <c r="D11" s="70"/>
      <c r="E11" s="70"/>
      <c r="F11" s="70"/>
      <c r="G11" s="70"/>
      <c r="H11" s="70"/>
      <c r="J11" s="64">
        <f t="shared" ref="J11:J54" si="0">PRODUCT(H11,1.03)</f>
        <v>1.03</v>
      </c>
    </row>
    <row r="12" spans="1:10" s="11" customFormat="1" ht="35.1" customHeight="1">
      <c r="A12" s="71">
        <v>23010156</v>
      </c>
      <c r="B12" s="72" t="s">
        <v>156</v>
      </c>
      <c r="C12" s="70"/>
      <c r="D12" s="70"/>
      <c r="E12" s="70"/>
      <c r="F12" s="70"/>
      <c r="G12" s="70"/>
      <c r="H12" s="70"/>
      <c r="J12" s="64">
        <f t="shared" si="0"/>
        <v>1.03</v>
      </c>
    </row>
    <row r="13" spans="1:10" ht="35.1" customHeight="1">
      <c r="A13" s="107"/>
      <c r="B13" s="108" t="s">
        <v>37</v>
      </c>
      <c r="C13" s="109">
        <f>SUM(C8:C12)</f>
        <v>3472875000</v>
      </c>
      <c r="D13" s="109">
        <f>SUM(D8:D12)</f>
        <v>1075489000</v>
      </c>
      <c r="E13" s="110">
        <f>SUM(E10:E12)</f>
        <v>1129263450</v>
      </c>
      <c r="F13" s="110">
        <f>SUM(F10:F12)</f>
        <v>1185726622.5</v>
      </c>
      <c r="G13" s="109">
        <f>SUM(G10:G12)</f>
        <v>3390479072.5</v>
      </c>
      <c r="H13" s="109">
        <v>2500470000</v>
      </c>
      <c r="I13" s="11"/>
      <c r="J13" s="64">
        <f t="shared" si="0"/>
        <v>2575484100</v>
      </c>
    </row>
    <row r="14" spans="1:10" ht="35.1" customHeight="1">
      <c r="A14" s="71"/>
      <c r="B14" s="72"/>
      <c r="C14" s="70"/>
      <c r="D14" s="70"/>
      <c r="E14" s="70"/>
      <c r="F14" s="70"/>
      <c r="G14" s="70"/>
      <c r="H14" s="70"/>
      <c r="I14" s="11"/>
      <c r="J14" s="64">
        <f t="shared" si="0"/>
        <v>1.03</v>
      </c>
    </row>
    <row r="15" spans="1:10" ht="35.1" customHeight="1">
      <c r="A15" s="68">
        <v>23020100</v>
      </c>
      <c r="B15" s="69" t="s">
        <v>38</v>
      </c>
      <c r="C15" s="70"/>
      <c r="D15" s="70"/>
      <c r="E15" s="70"/>
      <c r="F15" s="70"/>
      <c r="G15" s="70"/>
      <c r="H15" s="70"/>
      <c r="I15" s="11"/>
      <c r="J15" s="64">
        <f t="shared" si="0"/>
        <v>1.03</v>
      </c>
    </row>
    <row r="16" spans="1:10" ht="35.1" customHeight="1">
      <c r="A16" s="71">
        <v>23020101</v>
      </c>
      <c r="B16" s="72" t="s">
        <v>102</v>
      </c>
      <c r="C16" s="70"/>
      <c r="D16" s="70"/>
      <c r="E16" s="70"/>
      <c r="F16" s="70"/>
      <c r="G16" s="70"/>
      <c r="H16" s="70"/>
      <c r="I16" s="11"/>
      <c r="J16" s="64">
        <f t="shared" si="0"/>
        <v>1.03</v>
      </c>
    </row>
    <row r="17" spans="1:12" ht="35.1" customHeight="1">
      <c r="A17" s="71">
        <v>23020105</v>
      </c>
      <c r="B17" s="72" t="s">
        <v>43</v>
      </c>
      <c r="C17" s="70"/>
      <c r="D17" s="70"/>
      <c r="E17" s="70"/>
      <c r="F17" s="70"/>
      <c r="G17" s="70"/>
      <c r="H17" s="70"/>
      <c r="I17" s="11"/>
      <c r="J17" s="64">
        <f t="shared" si="0"/>
        <v>1.03</v>
      </c>
    </row>
    <row r="18" spans="1:12" ht="35.1" customHeight="1">
      <c r="A18" s="71">
        <v>23020106</v>
      </c>
      <c r="B18" s="72" t="s">
        <v>44</v>
      </c>
      <c r="C18" s="70">
        <v>1296540000</v>
      </c>
      <c r="D18" s="70">
        <v>1000000000</v>
      </c>
      <c r="E18" s="70">
        <f>PRODUCT(D18,1.05)</f>
        <v>1050000000</v>
      </c>
      <c r="F18" s="70">
        <f>PRODUCT(E18,1.05)</f>
        <v>1102500000</v>
      </c>
      <c r="G18" s="70">
        <f>SUM(D18:F18)</f>
        <v>3152500000</v>
      </c>
      <c r="H18" s="70">
        <v>933508800</v>
      </c>
      <c r="I18" s="11"/>
      <c r="J18" s="64">
        <f t="shared" si="0"/>
        <v>961514064</v>
      </c>
    </row>
    <row r="19" spans="1:12" ht="35.1" customHeight="1">
      <c r="A19" s="71">
        <v>23020107</v>
      </c>
      <c r="B19" s="72" t="s">
        <v>45</v>
      </c>
      <c r="C19" s="70"/>
      <c r="D19" s="70"/>
      <c r="E19" s="70"/>
      <c r="F19" s="70"/>
      <c r="G19" s="70"/>
      <c r="H19" s="70"/>
      <c r="I19" s="11"/>
      <c r="J19" s="64">
        <f t="shared" si="0"/>
        <v>1.03</v>
      </c>
    </row>
    <row r="20" spans="1:12" ht="35.1" customHeight="1">
      <c r="A20" s="71">
        <v>23020151</v>
      </c>
      <c r="B20" s="72" t="s">
        <v>155</v>
      </c>
      <c r="C20" s="70"/>
      <c r="D20" s="70"/>
      <c r="E20" s="70"/>
      <c r="F20" s="70"/>
      <c r="G20" s="70"/>
      <c r="H20" s="70"/>
      <c r="I20" s="11"/>
      <c r="J20" s="64">
        <f t="shared" si="0"/>
        <v>1.03</v>
      </c>
    </row>
    <row r="21" spans="1:12" ht="35.1" customHeight="1">
      <c r="A21" s="71">
        <v>23020152</v>
      </c>
      <c r="B21" s="72" t="s">
        <v>172</v>
      </c>
      <c r="C21" s="70"/>
      <c r="D21" s="70"/>
      <c r="E21" s="70"/>
      <c r="F21" s="70"/>
      <c r="G21" s="70"/>
      <c r="H21" s="70"/>
      <c r="I21" s="11"/>
      <c r="J21" s="64">
        <f t="shared" si="0"/>
        <v>1.03</v>
      </c>
    </row>
    <row r="22" spans="1:12" ht="35.1" customHeight="1">
      <c r="A22" s="107"/>
      <c r="B22" s="108" t="s">
        <v>37</v>
      </c>
      <c r="C22" s="109">
        <f>SUM(C16:C21)</f>
        <v>1296540000</v>
      </c>
      <c r="D22" s="109">
        <f>SUM(D15:D21)</f>
        <v>1000000000</v>
      </c>
      <c r="E22" s="125">
        <f>SUM(E18:E21)</f>
        <v>1050000000</v>
      </c>
      <c r="F22" s="125">
        <f>SUM(F18:F21)</f>
        <v>1102500000</v>
      </c>
      <c r="G22" s="109">
        <f>SUM(G18:G21)</f>
        <v>3152500000</v>
      </c>
      <c r="H22" s="109">
        <v>933508800</v>
      </c>
      <c r="I22" s="11"/>
      <c r="J22" s="64">
        <f t="shared" si="0"/>
        <v>961514064</v>
      </c>
    </row>
    <row r="23" spans="1:12" ht="35.1" customHeight="1">
      <c r="A23" s="71"/>
      <c r="B23" s="69"/>
      <c r="C23" s="70"/>
      <c r="D23" s="70"/>
      <c r="E23" s="70"/>
      <c r="F23" s="70"/>
      <c r="G23" s="70"/>
      <c r="H23" s="70"/>
      <c r="I23" s="11"/>
      <c r="J23" s="64">
        <f t="shared" si="0"/>
        <v>1.03</v>
      </c>
    </row>
    <row r="24" spans="1:12" ht="35.1" customHeight="1">
      <c r="A24" s="68">
        <v>23030100</v>
      </c>
      <c r="B24" s="69" t="s">
        <v>61</v>
      </c>
      <c r="C24" s="70"/>
      <c r="D24" s="70"/>
      <c r="E24" s="70"/>
      <c r="F24" s="70"/>
      <c r="G24" s="70"/>
      <c r="H24" s="70"/>
      <c r="I24" s="11"/>
      <c r="J24" s="64">
        <f t="shared" si="0"/>
        <v>1.03</v>
      </c>
    </row>
    <row r="25" spans="1:12" ht="35.1" customHeight="1">
      <c r="A25" s="71">
        <v>23030101</v>
      </c>
      <c r="B25" s="72" t="s">
        <v>62</v>
      </c>
      <c r="C25" s="70"/>
      <c r="D25" s="70"/>
      <c r="E25" s="70"/>
      <c r="F25" s="70"/>
      <c r="G25" s="70"/>
      <c r="H25" s="70"/>
      <c r="I25" s="11"/>
      <c r="J25" s="64">
        <f t="shared" si="0"/>
        <v>1.03</v>
      </c>
    </row>
    <row r="26" spans="1:12" ht="35.1" customHeight="1">
      <c r="A26" s="71">
        <v>23030105</v>
      </c>
      <c r="B26" s="72" t="s">
        <v>143</v>
      </c>
      <c r="C26" s="70">
        <v>2210000000</v>
      </c>
      <c r="D26" s="70">
        <v>1000000000</v>
      </c>
      <c r="E26" s="70">
        <f>PRODUCT(D26,1.05)</f>
        <v>1050000000</v>
      </c>
      <c r="F26" s="70">
        <f>PRODUCT(E26,1.05)</f>
        <v>1102500000</v>
      </c>
      <c r="G26" s="70">
        <f>SUM(D26:F26)</f>
        <v>3152500000</v>
      </c>
      <c r="H26" s="70">
        <v>1591200000</v>
      </c>
      <c r="I26" s="11"/>
      <c r="J26" s="64">
        <f t="shared" si="0"/>
        <v>1638936000</v>
      </c>
      <c r="L26" s="8">
        <f>SUM(C26-458622500)</f>
        <v>1751377500</v>
      </c>
    </row>
    <row r="27" spans="1:12" ht="35.1" customHeight="1">
      <c r="A27" s="71">
        <v>23030106</v>
      </c>
      <c r="B27" s="72" t="s">
        <v>67</v>
      </c>
      <c r="C27" s="70"/>
      <c r="D27" s="70"/>
      <c r="E27" s="70"/>
      <c r="F27" s="70"/>
      <c r="G27" s="70"/>
      <c r="H27" s="70"/>
      <c r="I27" s="11"/>
      <c r="J27" s="64">
        <f t="shared" si="0"/>
        <v>1.03</v>
      </c>
    </row>
    <row r="28" spans="1:12" ht="35.1" customHeight="1">
      <c r="A28" s="71">
        <v>23020155</v>
      </c>
      <c r="B28" s="72" t="s">
        <v>186</v>
      </c>
      <c r="C28" s="70"/>
      <c r="D28" s="70"/>
      <c r="E28" s="70"/>
      <c r="F28" s="70"/>
      <c r="G28" s="70"/>
      <c r="H28" s="70"/>
      <c r="I28" s="11"/>
      <c r="J28" s="64">
        <f t="shared" si="0"/>
        <v>1.03</v>
      </c>
    </row>
    <row r="29" spans="1:12" ht="35.1" customHeight="1">
      <c r="A29" s="71">
        <v>23020156</v>
      </c>
      <c r="B29" s="72" t="s">
        <v>100</v>
      </c>
      <c r="C29" s="70"/>
      <c r="D29" s="70"/>
      <c r="E29" s="70"/>
      <c r="F29" s="70"/>
      <c r="G29" s="70"/>
      <c r="H29" s="70"/>
      <c r="I29" s="11"/>
      <c r="J29" s="64">
        <f t="shared" si="0"/>
        <v>1.03</v>
      </c>
    </row>
    <row r="30" spans="1:12" ht="35.1" customHeight="1">
      <c r="A30" s="107"/>
      <c r="B30" s="108" t="s">
        <v>37</v>
      </c>
      <c r="C30" s="109">
        <f>SUM(C25:C29)</f>
        <v>2210000000</v>
      </c>
      <c r="D30" s="109">
        <f>SUM(D24:D29)</f>
        <v>1000000000</v>
      </c>
      <c r="E30" s="125">
        <f>SUM(E26:E29)</f>
        <v>1050000000</v>
      </c>
      <c r="F30" s="125">
        <f>SUM(F26:F29)</f>
        <v>1102500000</v>
      </c>
      <c r="G30" s="109">
        <f>SUM(G26:G29)</f>
        <v>3152500000</v>
      </c>
      <c r="H30" s="109">
        <v>1591200000</v>
      </c>
      <c r="I30" s="11"/>
      <c r="J30" s="64">
        <f t="shared" si="0"/>
        <v>1638936000</v>
      </c>
    </row>
    <row r="31" spans="1:12" ht="35.1" customHeight="1">
      <c r="A31" s="71"/>
      <c r="B31" s="69"/>
      <c r="C31" s="70"/>
      <c r="D31" s="70"/>
      <c r="E31" s="70"/>
      <c r="F31" s="70"/>
      <c r="G31" s="70"/>
      <c r="H31" s="70"/>
      <c r="I31" s="11"/>
      <c r="J31" s="64">
        <f t="shared" si="0"/>
        <v>1.03</v>
      </c>
    </row>
    <row r="32" spans="1:12" ht="35.1" customHeight="1">
      <c r="A32" s="68">
        <v>23040100</v>
      </c>
      <c r="B32" s="69" t="s">
        <v>83</v>
      </c>
      <c r="C32" s="70"/>
      <c r="D32" s="70"/>
      <c r="E32" s="70"/>
      <c r="F32" s="70"/>
      <c r="G32" s="70"/>
      <c r="H32" s="70"/>
      <c r="I32" s="11"/>
      <c r="J32" s="64">
        <f t="shared" si="0"/>
        <v>1.03</v>
      </c>
    </row>
    <row r="33" spans="1:10" ht="35.1" customHeight="1">
      <c r="A33" s="71">
        <v>23040101</v>
      </c>
      <c r="B33" s="72" t="s">
        <v>84</v>
      </c>
      <c r="C33" s="70"/>
      <c r="D33" s="70"/>
      <c r="E33" s="70"/>
      <c r="F33" s="70"/>
      <c r="G33" s="70"/>
      <c r="H33" s="70"/>
      <c r="I33" s="11"/>
      <c r="J33" s="64">
        <f t="shared" si="0"/>
        <v>1.03</v>
      </c>
    </row>
    <row r="34" spans="1:10" ht="35.1" customHeight="1">
      <c r="A34" s="71">
        <v>23040108</v>
      </c>
      <c r="B34" s="72" t="s">
        <v>103</v>
      </c>
      <c r="C34" s="70"/>
      <c r="D34" s="70"/>
      <c r="E34" s="70"/>
      <c r="F34" s="70"/>
      <c r="G34" s="70"/>
      <c r="H34" s="70"/>
      <c r="I34" s="11"/>
      <c r="J34" s="64">
        <f t="shared" si="0"/>
        <v>1.03</v>
      </c>
    </row>
    <row r="35" spans="1:10" ht="35.1" customHeight="1">
      <c r="A35" s="71">
        <v>23040109</v>
      </c>
      <c r="B35" s="72" t="s">
        <v>200</v>
      </c>
      <c r="C35" s="70"/>
      <c r="D35" s="70"/>
      <c r="E35" s="70"/>
      <c r="F35" s="70"/>
      <c r="G35" s="70"/>
      <c r="H35" s="70"/>
      <c r="I35" s="11"/>
      <c r="J35" s="64">
        <f t="shared" si="0"/>
        <v>1.03</v>
      </c>
    </row>
    <row r="36" spans="1:10" ht="35.1" customHeight="1">
      <c r="A36" s="107"/>
      <c r="B36" s="108" t="s">
        <v>37</v>
      </c>
      <c r="C36" s="109">
        <v>0</v>
      </c>
      <c r="D36" s="109"/>
      <c r="E36" s="110"/>
      <c r="F36" s="110"/>
      <c r="G36" s="109"/>
      <c r="H36" s="109"/>
      <c r="I36" s="11"/>
      <c r="J36" s="64">
        <f t="shared" si="0"/>
        <v>1.03</v>
      </c>
    </row>
    <row r="37" spans="1:10" ht="35.1" customHeight="1">
      <c r="A37" s="71"/>
      <c r="B37" s="69"/>
      <c r="C37" s="70"/>
      <c r="D37" s="70"/>
      <c r="E37" s="70"/>
      <c r="F37" s="70"/>
      <c r="G37" s="70"/>
      <c r="H37" s="70"/>
      <c r="I37" s="11"/>
      <c r="J37" s="64">
        <f t="shared" si="0"/>
        <v>1.03</v>
      </c>
    </row>
    <row r="38" spans="1:10" ht="35.1" customHeight="1">
      <c r="A38" s="68">
        <v>23050100</v>
      </c>
      <c r="B38" s="69" t="s">
        <v>89</v>
      </c>
      <c r="C38" s="70"/>
      <c r="D38" s="70"/>
      <c r="E38" s="70"/>
      <c r="F38" s="70"/>
      <c r="G38" s="70"/>
      <c r="H38" s="70"/>
      <c r="I38" s="11"/>
      <c r="J38" s="64">
        <f t="shared" si="0"/>
        <v>1.03</v>
      </c>
    </row>
    <row r="39" spans="1:10" ht="35.1" customHeight="1">
      <c r="A39" s="71">
        <v>23050101</v>
      </c>
      <c r="B39" s="72" t="s">
        <v>90</v>
      </c>
      <c r="C39" s="70">
        <v>39000000</v>
      </c>
      <c r="D39" s="70">
        <v>18922400</v>
      </c>
      <c r="E39" s="70">
        <f>PRODUCT(D39,1.05)</f>
        <v>19868520</v>
      </c>
      <c r="F39" s="70">
        <f>PRODUCT(E39,1.05)</f>
        <v>20861946</v>
      </c>
      <c r="G39" s="70">
        <f t="shared" ref="G39:G45" si="1">SUM(D39:F39)</f>
        <v>59652866</v>
      </c>
      <c r="H39" s="70">
        <v>28080000</v>
      </c>
      <c r="I39" s="11"/>
      <c r="J39" s="64">
        <f t="shared" si="0"/>
        <v>28922400</v>
      </c>
    </row>
    <row r="40" spans="1:10" ht="35.1" customHeight="1">
      <c r="A40" s="71">
        <v>23050102</v>
      </c>
      <c r="B40" s="72" t="s">
        <v>91</v>
      </c>
      <c r="C40" s="70"/>
      <c r="D40" s="70">
        <v>0</v>
      </c>
      <c r="E40" s="70">
        <f t="shared" ref="E40:F40" si="2">PRODUCT(D40,1.05)</f>
        <v>0</v>
      </c>
      <c r="F40" s="70">
        <f t="shared" si="2"/>
        <v>0</v>
      </c>
      <c r="G40" s="70">
        <f t="shared" si="1"/>
        <v>0</v>
      </c>
      <c r="H40" s="70">
        <v>0</v>
      </c>
      <c r="I40" s="11"/>
      <c r="J40" s="64">
        <f t="shared" si="0"/>
        <v>0</v>
      </c>
    </row>
    <row r="41" spans="1:10" ht="35.1" customHeight="1">
      <c r="A41" s="71">
        <v>23050103</v>
      </c>
      <c r="B41" s="72" t="s">
        <v>92</v>
      </c>
      <c r="C41" s="70">
        <v>131200000</v>
      </c>
      <c r="D41" s="70">
        <v>70000000</v>
      </c>
      <c r="E41" s="70">
        <f t="shared" ref="E41:F41" si="3">PRODUCT(D41,1.05)</f>
        <v>73500000</v>
      </c>
      <c r="F41" s="70">
        <f t="shared" si="3"/>
        <v>77175000</v>
      </c>
      <c r="G41" s="70">
        <f t="shared" si="1"/>
        <v>220675000</v>
      </c>
      <c r="H41" s="70">
        <v>94464000</v>
      </c>
      <c r="I41" s="11"/>
      <c r="J41" s="64">
        <f t="shared" si="0"/>
        <v>97297920</v>
      </c>
    </row>
    <row r="42" spans="1:10" ht="35.1" customHeight="1">
      <c r="A42" s="71">
        <v>23050104</v>
      </c>
      <c r="B42" s="72" t="s">
        <v>93</v>
      </c>
      <c r="C42" s="70"/>
      <c r="D42" s="70">
        <v>0</v>
      </c>
      <c r="E42" s="70">
        <f t="shared" ref="E42:F42" si="4">PRODUCT(D42,1.05)</f>
        <v>0</v>
      </c>
      <c r="F42" s="70">
        <f t="shared" si="4"/>
        <v>0</v>
      </c>
      <c r="G42" s="70">
        <f t="shared" si="1"/>
        <v>0</v>
      </c>
      <c r="H42" s="70">
        <v>0</v>
      </c>
      <c r="I42" s="11"/>
      <c r="J42" s="64">
        <f t="shared" si="0"/>
        <v>0</v>
      </c>
    </row>
    <row r="43" spans="1:10" ht="35.1" customHeight="1">
      <c r="A43" s="71">
        <v>23050107</v>
      </c>
      <c r="B43" s="72" t="s">
        <v>94</v>
      </c>
      <c r="C43" s="70"/>
      <c r="D43" s="70">
        <v>0</v>
      </c>
      <c r="E43" s="70">
        <f t="shared" ref="E43:F43" si="5">PRODUCT(D43,1.05)</f>
        <v>0</v>
      </c>
      <c r="F43" s="70">
        <f t="shared" si="5"/>
        <v>0</v>
      </c>
      <c r="G43" s="70">
        <f t="shared" si="1"/>
        <v>0</v>
      </c>
      <c r="H43" s="70">
        <v>0</v>
      </c>
      <c r="I43" s="11"/>
      <c r="J43" s="64">
        <f t="shared" si="0"/>
        <v>0</v>
      </c>
    </row>
    <row r="44" spans="1:10" ht="35.1" customHeight="1">
      <c r="A44" s="71">
        <v>23050129</v>
      </c>
      <c r="B44" s="72" t="s">
        <v>188</v>
      </c>
      <c r="C44" s="70"/>
      <c r="D44" s="70">
        <v>0</v>
      </c>
      <c r="E44" s="70">
        <f t="shared" ref="E44:F44" si="6">PRODUCT(D44,1.05)</f>
        <v>0</v>
      </c>
      <c r="F44" s="70">
        <f t="shared" si="6"/>
        <v>0</v>
      </c>
      <c r="G44" s="70">
        <f t="shared" si="1"/>
        <v>0</v>
      </c>
      <c r="H44" s="70">
        <v>0</v>
      </c>
      <c r="I44" s="11"/>
      <c r="J44" s="64">
        <f t="shared" si="0"/>
        <v>0</v>
      </c>
    </row>
    <row r="45" spans="1:10" ht="35.1" customHeight="1">
      <c r="A45" s="71">
        <v>23050130</v>
      </c>
      <c r="B45" s="75" t="s">
        <v>399</v>
      </c>
      <c r="C45" s="70">
        <v>110000000</v>
      </c>
      <c r="D45" s="70">
        <v>100000000</v>
      </c>
      <c r="E45" s="70">
        <f t="shared" ref="E45:F45" si="7">PRODUCT(D45,1.05)</f>
        <v>105000000</v>
      </c>
      <c r="F45" s="70">
        <f t="shared" si="7"/>
        <v>110250000</v>
      </c>
      <c r="G45" s="70">
        <f t="shared" si="1"/>
        <v>315250000</v>
      </c>
      <c r="H45" s="70">
        <v>79200000</v>
      </c>
      <c r="I45" s="11"/>
      <c r="J45" s="64">
        <f t="shared" si="0"/>
        <v>81576000</v>
      </c>
    </row>
    <row r="46" spans="1:10" ht="35.1" customHeight="1">
      <c r="A46" s="71">
        <v>23050131</v>
      </c>
      <c r="B46" s="72" t="s">
        <v>189</v>
      </c>
      <c r="C46" s="70"/>
      <c r="D46" s="70"/>
      <c r="E46" s="70"/>
      <c r="F46" s="70"/>
      <c r="G46" s="70"/>
      <c r="H46" s="70"/>
      <c r="I46" s="11"/>
      <c r="J46" s="64">
        <f t="shared" si="0"/>
        <v>1.03</v>
      </c>
    </row>
    <row r="47" spans="1:10" ht="35.1" customHeight="1">
      <c r="A47" s="71">
        <v>23050132</v>
      </c>
      <c r="B47" s="72" t="s">
        <v>199</v>
      </c>
      <c r="C47" s="70"/>
      <c r="D47" s="70"/>
      <c r="E47" s="70"/>
      <c r="F47" s="70"/>
      <c r="G47" s="70"/>
      <c r="H47" s="70"/>
      <c r="I47" s="11"/>
      <c r="J47" s="64">
        <f t="shared" si="0"/>
        <v>1.03</v>
      </c>
    </row>
    <row r="48" spans="1:10" ht="35.1" customHeight="1">
      <c r="A48" s="71">
        <v>23050143</v>
      </c>
      <c r="B48" s="72" t="s">
        <v>142</v>
      </c>
      <c r="C48" s="97"/>
      <c r="D48" s="97"/>
      <c r="E48" s="70"/>
      <c r="F48" s="70"/>
      <c r="G48" s="70"/>
      <c r="H48" s="97"/>
      <c r="I48" s="11"/>
      <c r="J48" s="64">
        <f t="shared" si="0"/>
        <v>1.03</v>
      </c>
    </row>
    <row r="49" spans="1:10" ht="35.1" customHeight="1">
      <c r="A49" s="71">
        <v>23050144</v>
      </c>
      <c r="B49" s="72" t="s">
        <v>195</v>
      </c>
      <c r="C49" s="70">
        <v>390000000</v>
      </c>
      <c r="D49" s="70">
        <v>350000000</v>
      </c>
      <c r="E49" s="70">
        <f t="shared" ref="E49:F49" si="8">PRODUCT(D49,1.05)</f>
        <v>367500000</v>
      </c>
      <c r="F49" s="70">
        <f t="shared" si="8"/>
        <v>385875000</v>
      </c>
      <c r="G49" s="70">
        <f>SUM(D49:F49)</f>
        <v>1103375000</v>
      </c>
      <c r="H49" s="70">
        <v>280800000</v>
      </c>
      <c r="I49" s="11"/>
      <c r="J49" s="64">
        <f t="shared" si="0"/>
        <v>289224000</v>
      </c>
    </row>
    <row r="50" spans="1:10" ht="35.1" customHeight="1">
      <c r="A50" s="71">
        <v>23050148</v>
      </c>
      <c r="B50" s="72" t="s">
        <v>157</v>
      </c>
      <c r="C50" s="70"/>
      <c r="D50" s="70"/>
      <c r="E50" s="70"/>
      <c r="F50" s="70"/>
      <c r="G50" s="70"/>
      <c r="H50" s="70"/>
      <c r="I50" s="11"/>
      <c r="J50" s="64">
        <f t="shared" si="0"/>
        <v>1.03</v>
      </c>
    </row>
    <row r="51" spans="1:10" ht="35.1" customHeight="1">
      <c r="A51" s="71">
        <v>23050149</v>
      </c>
      <c r="B51" s="75" t="s">
        <v>198</v>
      </c>
      <c r="C51" s="70"/>
      <c r="D51" s="70"/>
      <c r="E51" s="70"/>
      <c r="F51" s="70"/>
      <c r="G51" s="70"/>
      <c r="H51" s="70"/>
      <c r="I51" s="11"/>
      <c r="J51" s="64">
        <f t="shared" si="0"/>
        <v>1.03</v>
      </c>
    </row>
    <row r="52" spans="1:10" ht="35.1" customHeight="1">
      <c r="A52" s="107"/>
      <c r="B52" s="108" t="s">
        <v>37</v>
      </c>
      <c r="C52" s="109">
        <f>SUM(C39:C51)</f>
        <v>670200000</v>
      </c>
      <c r="D52" s="109">
        <f>SUM(D39:D51)</f>
        <v>538922400</v>
      </c>
      <c r="E52" s="125">
        <f>SUM(E39:E51)</f>
        <v>565868520</v>
      </c>
      <c r="F52" s="125">
        <f>SUM(F39:F51)</f>
        <v>594161946</v>
      </c>
      <c r="G52" s="109">
        <f>SUM(G39:G51)</f>
        <v>1698952866</v>
      </c>
      <c r="H52" s="109">
        <v>482544000</v>
      </c>
      <c r="I52" s="11"/>
      <c r="J52" s="64">
        <f t="shared" si="0"/>
        <v>497020320</v>
      </c>
    </row>
    <row r="53" spans="1:10" ht="35.1" customHeight="1">
      <c r="A53" s="71"/>
      <c r="B53" s="69"/>
      <c r="C53" s="73"/>
      <c r="D53" s="73"/>
      <c r="E53" s="73"/>
      <c r="F53" s="73"/>
      <c r="G53" s="73"/>
      <c r="H53" s="73"/>
      <c r="I53" s="11"/>
      <c r="J53" s="64">
        <f t="shared" si="0"/>
        <v>1.03</v>
      </c>
    </row>
    <row r="54" spans="1:10" ht="35.1" customHeight="1">
      <c r="A54" s="107"/>
      <c r="B54" s="108" t="s">
        <v>95</v>
      </c>
      <c r="C54" s="125">
        <f>SUM(C52,C36,C30,C22,C13)</f>
        <v>7649615000</v>
      </c>
      <c r="D54" s="125">
        <f>SUM(D52,D36,D30,D22,D13)</f>
        <v>3614411400</v>
      </c>
      <c r="E54" s="125">
        <f>SUM(E52,E36,E30,E22,E13)</f>
        <v>3795131970</v>
      </c>
      <c r="F54" s="125">
        <f>SUM(F52,F36,F30,F22,F13)</f>
        <v>3984888568.5</v>
      </c>
      <c r="G54" s="125">
        <f>SUM(G52,G36,G30,G22,G13)</f>
        <v>11394431938.5</v>
      </c>
      <c r="H54" s="109">
        <v>5507722800</v>
      </c>
      <c r="I54" s="11"/>
      <c r="J54" s="64">
        <f t="shared" si="0"/>
        <v>5672954484</v>
      </c>
    </row>
    <row r="55" spans="1:10">
      <c r="A55" s="79"/>
      <c r="B55" s="11"/>
      <c r="C55" s="80"/>
      <c r="D55" s="80"/>
      <c r="E55" s="80"/>
      <c r="F55" s="80"/>
      <c r="G55" s="80"/>
      <c r="H55" s="80"/>
      <c r="I55" s="11"/>
    </row>
    <row r="56" spans="1:10">
      <c r="A56" s="79"/>
      <c r="B56" s="11"/>
      <c r="C56" s="11"/>
      <c r="D56" s="11"/>
      <c r="E56" s="11"/>
      <c r="F56" s="11"/>
      <c r="G56" s="11"/>
      <c r="H56" s="11"/>
      <c r="I56" s="11"/>
    </row>
    <row r="57" spans="1:10">
      <c r="A57" s="79"/>
      <c r="B57" s="11"/>
      <c r="C57" s="11"/>
      <c r="D57" s="11"/>
      <c r="E57" s="11"/>
      <c r="F57" s="11"/>
      <c r="G57" s="11"/>
      <c r="H57" s="11"/>
      <c r="I57" s="11"/>
    </row>
    <row r="58" spans="1:10">
      <c r="A58" s="79"/>
      <c r="B58" s="11"/>
      <c r="C58" s="11"/>
      <c r="D58" s="11"/>
      <c r="E58" s="11"/>
      <c r="F58" s="11"/>
      <c r="G58" s="11"/>
      <c r="H58" s="11"/>
      <c r="I58" s="11"/>
    </row>
    <row r="59" spans="1:10">
      <c r="A59" s="79"/>
      <c r="B59" s="11"/>
      <c r="C59" s="11"/>
      <c r="D59" s="11"/>
      <c r="E59" s="11"/>
      <c r="F59" s="11"/>
      <c r="G59" s="11"/>
      <c r="H59" s="11"/>
      <c r="I59" s="11"/>
    </row>
    <row r="60" spans="1:10">
      <c r="A60" s="79"/>
      <c r="B60" s="11"/>
      <c r="C60" s="11"/>
      <c r="D60" s="11"/>
      <c r="E60" s="11"/>
      <c r="F60" s="11"/>
      <c r="G60" s="11"/>
      <c r="H60" s="11"/>
      <c r="I60" s="11"/>
    </row>
    <row r="61" spans="1:10">
      <c r="A61" s="79"/>
      <c r="B61" s="11"/>
      <c r="C61" s="11"/>
      <c r="D61" s="11"/>
      <c r="E61" s="11"/>
      <c r="F61" s="11"/>
      <c r="G61" s="11"/>
      <c r="H61" s="11"/>
      <c r="I61" s="11"/>
    </row>
    <row r="62" spans="1:10">
      <c r="A62" s="79"/>
      <c r="B62" s="11"/>
      <c r="C62" s="11"/>
      <c r="D62" s="11"/>
      <c r="E62" s="11"/>
      <c r="F62" s="11"/>
      <c r="G62" s="11"/>
      <c r="H62" s="11"/>
      <c r="I62" s="11"/>
    </row>
    <row r="63" spans="1:10">
      <c r="A63" s="79"/>
      <c r="B63" s="11"/>
      <c r="C63" s="11"/>
      <c r="D63" s="11"/>
      <c r="E63" s="11"/>
      <c r="F63" s="11"/>
      <c r="G63" s="11"/>
      <c r="H63" s="11"/>
      <c r="I63" s="11"/>
    </row>
    <row r="64" spans="1:10">
      <c r="A64" s="79"/>
      <c r="B64" s="11"/>
      <c r="C64" s="11"/>
      <c r="D64" s="11"/>
      <c r="E64" s="11"/>
      <c r="F64" s="11"/>
      <c r="G64" s="11"/>
      <c r="H64" s="11"/>
      <c r="I64" s="11"/>
    </row>
    <row r="65" spans="1:9">
      <c r="A65" s="79"/>
      <c r="B65" s="11"/>
      <c r="C65" s="11"/>
      <c r="D65" s="11"/>
      <c r="E65" s="11"/>
      <c r="F65" s="11"/>
      <c r="G65" s="11"/>
      <c r="H65" s="11"/>
      <c r="I65" s="11"/>
    </row>
    <row r="66" spans="1:9">
      <c r="A66" s="79"/>
      <c r="B66" s="11"/>
      <c r="C66" s="11"/>
      <c r="D66" s="11"/>
      <c r="E66" s="11"/>
      <c r="F66" s="11"/>
      <c r="G66" s="11"/>
      <c r="H66" s="11"/>
      <c r="I66" s="11"/>
    </row>
    <row r="67" spans="1:9">
      <c r="A67" s="79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"/>
    </row>
    <row r="91" spans="1:9">
      <c r="A91" s="1"/>
    </row>
    <row r="92" spans="1:9">
      <c r="A92" s="1"/>
    </row>
    <row r="93" spans="1:9">
      <c r="A93" s="1"/>
    </row>
    <row r="94" spans="1:9">
      <c r="A94" s="1"/>
    </row>
    <row r="95" spans="1:9">
      <c r="A95" s="1"/>
    </row>
    <row r="96" spans="1:9">
      <c r="A96" s="1"/>
    </row>
    <row r="97" spans="1:1">
      <c r="A97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56" orientation="landscape" useFirstPageNumber="1" verticalDpi="300" r:id="rId1"/>
  <headerFooter>
    <oddFooter>&amp;C&amp;"Arial Black,Regular"&amp;14&amp;P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L97"/>
  <sheetViews>
    <sheetView view="pageBreakPreview" zoomScale="60" workbookViewId="0">
      <selection activeCell="F17" sqref="F17"/>
    </sheetView>
  </sheetViews>
  <sheetFormatPr defaultColWidth="9.140625" defaultRowHeight="16.5"/>
  <cols>
    <col min="1" max="1" width="14.28515625" style="6" customWidth="1"/>
    <col min="2" max="2" width="83" style="1" customWidth="1"/>
    <col min="3" max="3" width="23.140625" style="1" hidden="1" customWidth="1"/>
    <col min="4" max="4" width="23.140625" style="1" customWidth="1"/>
    <col min="5" max="6" width="22.7109375" style="1" customWidth="1"/>
    <col min="7" max="7" width="22" style="1" customWidth="1"/>
    <col min="8" max="8" width="22.85546875" style="1" customWidth="1"/>
    <col min="9" max="9" width="9.140625" style="1"/>
    <col min="10" max="10" width="19.7109375" style="1" bestFit="1" customWidth="1"/>
    <col min="11" max="11" width="9.140625" style="1"/>
    <col min="12" max="12" width="20.28515625" style="1" customWidth="1"/>
    <col min="13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397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36.75">
      <c r="A5" s="68" t="s">
        <v>3</v>
      </c>
      <c r="B5" s="69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  <c r="I5" s="11"/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I8" s="11"/>
    </row>
    <row r="9" spans="1:10" ht="35.1" customHeight="1">
      <c r="A9" s="71">
        <v>23010121</v>
      </c>
      <c r="B9" s="72" t="s">
        <v>27</v>
      </c>
      <c r="C9" s="70"/>
      <c r="D9" s="70"/>
      <c r="E9" s="70"/>
      <c r="F9" s="70"/>
      <c r="G9" s="70"/>
      <c r="H9" s="70"/>
      <c r="I9" s="11"/>
    </row>
    <row r="10" spans="1:10" ht="35.1" customHeight="1">
      <c r="A10" s="71">
        <v>23010122</v>
      </c>
      <c r="B10" s="72" t="s">
        <v>28</v>
      </c>
      <c r="C10" s="70">
        <v>3472875000</v>
      </c>
      <c r="D10" s="70">
        <v>500000000</v>
      </c>
      <c r="E10" s="70">
        <f>PRODUCT(D10,1.05)</f>
        <v>525000000</v>
      </c>
      <c r="F10" s="70">
        <f>PRODUCT(E10,1.05)</f>
        <v>551250000</v>
      </c>
      <c r="G10" s="70">
        <f>SUM(D10:F10)</f>
        <v>1576250000</v>
      </c>
      <c r="H10" s="70"/>
      <c r="I10" s="11"/>
      <c r="J10" s="64">
        <f>PRODUCT(H10,1.03)</f>
        <v>1.03</v>
      </c>
    </row>
    <row r="11" spans="1:10" s="11" customFormat="1" ht="35.1" customHeight="1">
      <c r="A11" s="71">
        <v>23010155</v>
      </c>
      <c r="B11" s="72" t="s">
        <v>145</v>
      </c>
      <c r="C11" s="70"/>
      <c r="D11" s="70"/>
      <c r="E11" s="70"/>
      <c r="F11" s="70"/>
      <c r="G11" s="70"/>
      <c r="H11" s="70"/>
      <c r="J11" s="64">
        <f t="shared" ref="J11:J54" si="0">PRODUCT(H11,1.03)</f>
        <v>1.03</v>
      </c>
    </row>
    <row r="12" spans="1:10" s="11" customFormat="1" ht="35.1" customHeight="1">
      <c r="A12" s="71">
        <v>23010156</v>
      </c>
      <c r="B12" s="72" t="s">
        <v>156</v>
      </c>
      <c r="C12" s="70"/>
      <c r="D12" s="70"/>
      <c r="E12" s="70"/>
      <c r="F12" s="70"/>
      <c r="G12" s="70"/>
      <c r="H12" s="70"/>
      <c r="J12" s="64">
        <f t="shared" si="0"/>
        <v>1.03</v>
      </c>
    </row>
    <row r="13" spans="1:10" ht="35.1" customHeight="1">
      <c r="A13" s="107"/>
      <c r="B13" s="108" t="s">
        <v>37</v>
      </c>
      <c r="C13" s="109">
        <f>SUM(C8:C12)</f>
        <v>3472875000</v>
      </c>
      <c r="D13" s="109">
        <f>SUM(D8:D12)</f>
        <v>500000000</v>
      </c>
      <c r="E13" s="110">
        <f>SUM(E10:E12)</f>
        <v>525000000</v>
      </c>
      <c r="F13" s="110">
        <f>SUM(F10:F12)</f>
        <v>551250000</v>
      </c>
      <c r="G13" s="109">
        <f>SUM(G10:G12)</f>
        <v>1576250000</v>
      </c>
      <c r="H13" s="109"/>
      <c r="I13" s="11"/>
      <c r="J13" s="64">
        <f t="shared" si="0"/>
        <v>1.03</v>
      </c>
    </row>
    <row r="14" spans="1:10" ht="35.1" customHeight="1">
      <c r="A14" s="71"/>
      <c r="B14" s="72"/>
      <c r="C14" s="70"/>
      <c r="D14" s="70"/>
      <c r="E14" s="70"/>
      <c r="F14" s="70"/>
      <c r="G14" s="70"/>
      <c r="H14" s="70"/>
      <c r="I14" s="11"/>
      <c r="J14" s="64">
        <f t="shared" si="0"/>
        <v>1.03</v>
      </c>
    </row>
    <row r="15" spans="1:10" ht="35.1" customHeight="1">
      <c r="A15" s="68">
        <v>23020100</v>
      </c>
      <c r="B15" s="69" t="s">
        <v>38</v>
      </c>
      <c r="C15" s="70"/>
      <c r="D15" s="70"/>
      <c r="E15" s="70"/>
      <c r="F15" s="70"/>
      <c r="G15" s="70"/>
      <c r="H15" s="70"/>
      <c r="I15" s="11"/>
      <c r="J15" s="64">
        <f t="shared" si="0"/>
        <v>1.03</v>
      </c>
    </row>
    <row r="16" spans="1:10" ht="35.1" customHeight="1">
      <c r="A16" s="71">
        <v>23020101</v>
      </c>
      <c r="B16" s="72" t="s">
        <v>102</v>
      </c>
      <c r="C16" s="70"/>
      <c r="D16" s="70"/>
      <c r="E16" s="70"/>
      <c r="F16" s="70"/>
      <c r="G16" s="70"/>
      <c r="H16" s="70"/>
      <c r="I16" s="11"/>
      <c r="J16" s="64">
        <f t="shared" si="0"/>
        <v>1.03</v>
      </c>
    </row>
    <row r="17" spans="1:12" ht="35.1" customHeight="1">
      <c r="A17" s="71">
        <v>23020105</v>
      </c>
      <c r="B17" s="72" t="s">
        <v>43</v>
      </c>
      <c r="C17" s="70"/>
      <c r="D17" s="70"/>
      <c r="E17" s="70"/>
      <c r="F17" s="70"/>
      <c r="G17" s="70"/>
      <c r="H17" s="70"/>
      <c r="I17" s="11"/>
      <c r="J17" s="64">
        <f t="shared" si="0"/>
        <v>1.03</v>
      </c>
    </row>
    <row r="18" spans="1:12" ht="35.1" customHeight="1">
      <c r="A18" s="71">
        <v>23020106</v>
      </c>
      <c r="B18" s="72" t="s">
        <v>44</v>
      </c>
      <c r="C18" s="70">
        <v>1296540000</v>
      </c>
      <c r="D18" s="70"/>
      <c r="E18" s="70"/>
      <c r="F18" s="70"/>
      <c r="G18" s="70"/>
      <c r="H18" s="70"/>
      <c r="I18" s="11"/>
      <c r="J18" s="64">
        <f t="shared" si="0"/>
        <v>1.03</v>
      </c>
    </row>
    <row r="19" spans="1:12" ht="35.1" customHeight="1">
      <c r="A19" s="71">
        <v>23020107</v>
      </c>
      <c r="B19" s="72" t="s">
        <v>45</v>
      </c>
      <c r="C19" s="70"/>
      <c r="D19" s="70"/>
      <c r="E19" s="70"/>
      <c r="F19" s="70"/>
      <c r="G19" s="70"/>
      <c r="H19" s="70"/>
      <c r="I19" s="11"/>
      <c r="J19" s="64">
        <f t="shared" si="0"/>
        <v>1.03</v>
      </c>
    </row>
    <row r="20" spans="1:12" ht="35.1" customHeight="1">
      <c r="A20" s="71">
        <v>23020151</v>
      </c>
      <c r="B20" s="72" t="s">
        <v>155</v>
      </c>
      <c r="C20" s="70"/>
      <c r="D20" s="70"/>
      <c r="E20" s="70"/>
      <c r="F20" s="70"/>
      <c r="G20" s="70"/>
      <c r="H20" s="70"/>
      <c r="I20" s="11"/>
      <c r="J20" s="64">
        <f t="shared" si="0"/>
        <v>1.03</v>
      </c>
    </row>
    <row r="21" spans="1:12" ht="35.1" customHeight="1">
      <c r="A21" s="71">
        <v>23020152</v>
      </c>
      <c r="B21" s="72" t="s">
        <v>172</v>
      </c>
      <c r="C21" s="70"/>
      <c r="D21" s="70"/>
      <c r="E21" s="70"/>
      <c r="F21" s="70"/>
      <c r="G21" s="70"/>
      <c r="H21" s="70"/>
      <c r="I21" s="11"/>
      <c r="J21" s="64">
        <f t="shared" si="0"/>
        <v>1.03</v>
      </c>
    </row>
    <row r="22" spans="1:12" ht="35.1" customHeight="1">
      <c r="A22" s="107"/>
      <c r="B22" s="108" t="s">
        <v>37</v>
      </c>
      <c r="C22" s="109">
        <f>SUM(C16:C21)</f>
        <v>1296540000</v>
      </c>
      <c r="D22" s="109">
        <f>SUM(D15:D21)</f>
        <v>0</v>
      </c>
      <c r="E22" s="125">
        <f>SUM(E18:E21)</f>
        <v>0</v>
      </c>
      <c r="F22" s="125">
        <f>SUM(F18:F21)</f>
        <v>0</v>
      </c>
      <c r="G22" s="109">
        <f>SUM(G18:G21)</f>
        <v>0</v>
      </c>
      <c r="H22" s="109"/>
      <c r="I22" s="11"/>
      <c r="J22" s="64">
        <f t="shared" si="0"/>
        <v>1.03</v>
      </c>
    </row>
    <row r="23" spans="1:12" ht="35.1" customHeight="1">
      <c r="A23" s="71"/>
      <c r="B23" s="69"/>
      <c r="C23" s="70"/>
      <c r="D23" s="70"/>
      <c r="E23" s="70"/>
      <c r="F23" s="70"/>
      <c r="G23" s="70"/>
      <c r="H23" s="70"/>
      <c r="I23" s="11"/>
      <c r="J23" s="64">
        <f t="shared" si="0"/>
        <v>1.03</v>
      </c>
    </row>
    <row r="24" spans="1:12" ht="35.1" customHeight="1">
      <c r="A24" s="68">
        <v>23030100</v>
      </c>
      <c r="B24" s="69" t="s">
        <v>61</v>
      </c>
      <c r="C24" s="70"/>
      <c r="D24" s="70"/>
      <c r="E24" s="70"/>
      <c r="F24" s="70"/>
      <c r="G24" s="70"/>
      <c r="H24" s="70"/>
      <c r="I24" s="11"/>
      <c r="J24" s="64">
        <f t="shared" si="0"/>
        <v>1.03</v>
      </c>
    </row>
    <row r="25" spans="1:12" ht="35.1" customHeight="1">
      <c r="A25" s="71">
        <v>23030101</v>
      </c>
      <c r="B25" s="72" t="s">
        <v>62</v>
      </c>
      <c r="C25" s="70"/>
      <c r="D25" s="70"/>
      <c r="E25" s="70"/>
      <c r="F25" s="70"/>
      <c r="G25" s="70"/>
      <c r="H25" s="70"/>
      <c r="I25" s="11"/>
      <c r="J25" s="64">
        <f t="shared" si="0"/>
        <v>1.03</v>
      </c>
    </row>
    <row r="26" spans="1:12" ht="35.1" customHeight="1">
      <c r="A26" s="71">
        <v>23030105</v>
      </c>
      <c r="B26" s="72" t="s">
        <v>143</v>
      </c>
      <c r="C26" s="70">
        <v>2210000000</v>
      </c>
      <c r="D26" s="70"/>
      <c r="E26" s="70"/>
      <c r="F26" s="70"/>
      <c r="G26" s="70"/>
      <c r="H26" s="70"/>
      <c r="I26" s="11"/>
      <c r="J26" s="64">
        <f t="shared" si="0"/>
        <v>1.03</v>
      </c>
      <c r="L26" s="8">
        <f>SUM(C26-458622500)</f>
        <v>1751377500</v>
      </c>
    </row>
    <row r="27" spans="1:12" ht="35.1" customHeight="1">
      <c r="A27" s="71">
        <v>23030106</v>
      </c>
      <c r="B27" s="72" t="s">
        <v>67</v>
      </c>
      <c r="C27" s="70"/>
      <c r="D27" s="70"/>
      <c r="E27" s="70"/>
      <c r="F27" s="70"/>
      <c r="G27" s="70"/>
      <c r="H27" s="70"/>
      <c r="I27" s="11"/>
      <c r="J27" s="64">
        <f t="shared" si="0"/>
        <v>1.03</v>
      </c>
    </row>
    <row r="28" spans="1:12" ht="35.1" customHeight="1">
      <c r="A28" s="71">
        <v>23020155</v>
      </c>
      <c r="B28" s="72" t="s">
        <v>186</v>
      </c>
      <c r="C28" s="70"/>
      <c r="D28" s="70"/>
      <c r="E28" s="70"/>
      <c r="F28" s="70"/>
      <c r="G28" s="70"/>
      <c r="H28" s="70"/>
      <c r="I28" s="11"/>
      <c r="J28" s="64">
        <f t="shared" si="0"/>
        <v>1.03</v>
      </c>
    </row>
    <row r="29" spans="1:12" ht="35.1" customHeight="1">
      <c r="A29" s="71">
        <v>23020156</v>
      </c>
      <c r="B29" s="72" t="s">
        <v>100</v>
      </c>
      <c r="C29" s="70"/>
      <c r="D29" s="70"/>
      <c r="E29" s="70"/>
      <c r="F29" s="70"/>
      <c r="G29" s="70"/>
      <c r="H29" s="70"/>
      <c r="I29" s="11"/>
      <c r="J29" s="64">
        <f t="shared" si="0"/>
        <v>1.03</v>
      </c>
    </row>
    <row r="30" spans="1:12" ht="35.1" customHeight="1">
      <c r="A30" s="107"/>
      <c r="B30" s="108" t="s">
        <v>37</v>
      </c>
      <c r="C30" s="109">
        <f>SUM(C25:C29)</f>
        <v>2210000000</v>
      </c>
      <c r="D30" s="109">
        <f>SUM(D24:D29)</f>
        <v>0</v>
      </c>
      <c r="E30" s="125">
        <f>SUM(E26:E29)</f>
        <v>0</v>
      </c>
      <c r="F30" s="125">
        <f>SUM(F26:F29)</f>
        <v>0</v>
      </c>
      <c r="G30" s="109">
        <f>SUM(G26:G29)</f>
        <v>0</v>
      </c>
      <c r="H30" s="109"/>
      <c r="I30" s="11"/>
      <c r="J30" s="64">
        <f t="shared" si="0"/>
        <v>1.03</v>
      </c>
    </row>
    <row r="31" spans="1:12" ht="35.1" customHeight="1">
      <c r="A31" s="71"/>
      <c r="B31" s="69"/>
      <c r="C31" s="70"/>
      <c r="D31" s="70"/>
      <c r="E31" s="70"/>
      <c r="F31" s="70"/>
      <c r="G31" s="70"/>
      <c r="H31" s="70"/>
      <c r="I31" s="11"/>
      <c r="J31" s="64">
        <f t="shared" si="0"/>
        <v>1.03</v>
      </c>
    </row>
    <row r="32" spans="1:12" ht="35.1" customHeight="1">
      <c r="A32" s="68">
        <v>23040100</v>
      </c>
      <c r="B32" s="69" t="s">
        <v>83</v>
      </c>
      <c r="C32" s="70"/>
      <c r="D32" s="70"/>
      <c r="E32" s="70"/>
      <c r="F32" s="70"/>
      <c r="G32" s="70"/>
      <c r="H32" s="70"/>
      <c r="I32" s="11"/>
      <c r="J32" s="64">
        <f t="shared" si="0"/>
        <v>1.03</v>
      </c>
    </row>
    <row r="33" spans="1:10" ht="35.1" customHeight="1">
      <c r="A33" s="71">
        <v>23040101</v>
      </c>
      <c r="B33" s="72" t="s">
        <v>84</v>
      </c>
      <c r="C33" s="70"/>
      <c r="D33" s="70"/>
      <c r="E33" s="70"/>
      <c r="F33" s="70"/>
      <c r="G33" s="70"/>
      <c r="H33" s="70"/>
      <c r="I33" s="11"/>
      <c r="J33" s="64">
        <f t="shared" si="0"/>
        <v>1.03</v>
      </c>
    </row>
    <row r="34" spans="1:10" ht="35.1" customHeight="1">
      <c r="A34" s="71">
        <v>23040108</v>
      </c>
      <c r="B34" s="72" t="s">
        <v>103</v>
      </c>
      <c r="C34" s="70"/>
      <c r="D34" s="70"/>
      <c r="E34" s="70"/>
      <c r="F34" s="70"/>
      <c r="G34" s="70"/>
      <c r="H34" s="70"/>
      <c r="I34" s="11"/>
      <c r="J34" s="64">
        <f t="shared" si="0"/>
        <v>1.03</v>
      </c>
    </row>
    <row r="35" spans="1:10" ht="35.1" customHeight="1">
      <c r="A35" s="71">
        <v>23040109</v>
      </c>
      <c r="B35" s="72" t="s">
        <v>200</v>
      </c>
      <c r="C35" s="70"/>
      <c r="D35" s="70"/>
      <c r="E35" s="70"/>
      <c r="F35" s="70"/>
      <c r="G35" s="70"/>
      <c r="H35" s="70"/>
      <c r="I35" s="11"/>
      <c r="J35" s="64">
        <f t="shared" si="0"/>
        <v>1.03</v>
      </c>
    </row>
    <row r="36" spans="1:10" ht="35.1" customHeight="1">
      <c r="A36" s="107"/>
      <c r="B36" s="108" t="s">
        <v>37</v>
      </c>
      <c r="C36" s="109">
        <v>0</v>
      </c>
      <c r="D36" s="109"/>
      <c r="E36" s="110"/>
      <c r="F36" s="110"/>
      <c r="G36" s="109"/>
      <c r="H36" s="109"/>
      <c r="I36" s="11"/>
      <c r="J36" s="64">
        <f t="shared" si="0"/>
        <v>1.03</v>
      </c>
    </row>
    <row r="37" spans="1:10" ht="35.1" customHeight="1">
      <c r="A37" s="71"/>
      <c r="B37" s="69"/>
      <c r="C37" s="70"/>
      <c r="D37" s="70"/>
      <c r="E37" s="70"/>
      <c r="F37" s="70"/>
      <c r="G37" s="70"/>
      <c r="H37" s="70"/>
      <c r="I37" s="11"/>
      <c r="J37" s="64">
        <f t="shared" si="0"/>
        <v>1.03</v>
      </c>
    </row>
    <row r="38" spans="1:10" ht="35.1" customHeight="1">
      <c r="A38" s="68">
        <v>23050100</v>
      </c>
      <c r="B38" s="69" t="s">
        <v>89</v>
      </c>
      <c r="C38" s="70"/>
      <c r="D38" s="70"/>
      <c r="E38" s="70"/>
      <c r="F38" s="70"/>
      <c r="G38" s="70"/>
      <c r="H38" s="70"/>
      <c r="I38" s="11"/>
      <c r="J38" s="64">
        <f t="shared" si="0"/>
        <v>1.03</v>
      </c>
    </row>
    <row r="39" spans="1:10" ht="35.1" customHeight="1">
      <c r="A39" s="71">
        <v>23050101</v>
      </c>
      <c r="B39" s="72" t="s">
        <v>90</v>
      </c>
      <c r="C39" s="70">
        <v>39000000</v>
      </c>
      <c r="D39" s="70">
        <v>5000000</v>
      </c>
      <c r="E39" s="70">
        <f>PRODUCT(D39,1.05)</f>
        <v>5250000</v>
      </c>
      <c r="F39" s="70">
        <f>PRODUCT(E39,1.05)</f>
        <v>5512500</v>
      </c>
      <c r="G39" s="70">
        <f t="shared" ref="G39:G42" si="1">SUM(D39:F39)</f>
        <v>15762500</v>
      </c>
      <c r="H39" s="70"/>
      <c r="I39" s="11"/>
      <c r="J39" s="64">
        <f t="shared" si="0"/>
        <v>1.03</v>
      </c>
    </row>
    <row r="40" spans="1:10" ht="35.1" customHeight="1">
      <c r="A40" s="71">
        <v>23050102</v>
      </c>
      <c r="B40" s="72" t="s">
        <v>91</v>
      </c>
      <c r="C40" s="70"/>
      <c r="D40" s="70">
        <v>0</v>
      </c>
      <c r="E40" s="70">
        <f t="shared" ref="E40:F42" si="2">PRODUCT(D40,1.05)</f>
        <v>0</v>
      </c>
      <c r="F40" s="70">
        <f t="shared" si="2"/>
        <v>0</v>
      </c>
      <c r="G40" s="70">
        <f t="shared" si="1"/>
        <v>0</v>
      </c>
      <c r="H40" s="70"/>
      <c r="I40" s="11"/>
      <c r="J40" s="64">
        <f t="shared" si="0"/>
        <v>1.03</v>
      </c>
    </row>
    <row r="41" spans="1:10" ht="35.1" customHeight="1">
      <c r="A41" s="71">
        <v>23050103</v>
      </c>
      <c r="B41" s="72" t="s">
        <v>92</v>
      </c>
      <c r="C41" s="70">
        <v>131200000</v>
      </c>
      <c r="D41" s="70">
        <v>10000000</v>
      </c>
      <c r="E41" s="70">
        <f t="shared" si="2"/>
        <v>10500000</v>
      </c>
      <c r="F41" s="70">
        <f t="shared" si="2"/>
        <v>11025000</v>
      </c>
      <c r="G41" s="70">
        <f t="shared" si="1"/>
        <v>31525000</v>
      </c>
      <c r="H41" s="70"/>
      <c r="I41" s="11"/>
      <c r="J41" s="64">
        <f t="shared" si="0"/>
        <v>1.03</v>
      </c>
    </row>
    <row r="42" spans="1:10" ht="35.1" customHeight="1">
      <c r="A42" s="71">
        <v>23050104</v>
      </c>
      <c r="B42" s="72" t="s">
        <v>93</v>
      </c>
      <c r="C42" s="70"/>
      <c r="D42" s="70">
        <v>0</v>
      </c>
      <c r="E42" s="70">
        <f t="shared" si="2"/>
        <v>0</v>
      </c>
      <c r="F42" s="70">
        <f t="shared" si="2"/>
        <v>0</v>
      </c>
      <c r="G42" s="70">
        <f t="shared" si="1"/>
        <v>0</v>
      </c>
      <c r="H42" s="70"/>
      <c r="I42" s="11"/>
      <c r="J42" s="64">
        <f t="shared" si="0"/>
        <v>1.03</v>
      </c>
    </row>
    <row r="43" spans="1:10" ht="35.1" customHeight="1">
      <c r="A43" s="71">
        <v>23050107</v>
      </c>
      <c r="B43" s="72" t="s">
        <v>94</v>
      </c>
      <c r="C43" s="70"/>
      <c r="D43" s="70">
        <v>0</v>
      </c>
      <c r="E43" s="70"/>
      <c r="F43" s="70"/>
      <c r="G43" s="70"/>
      <c r="H43" s="70"/>
      <c r="I43" s="11"/>
      <c r="J43" s="64">
        <f t="shared" si="0"/>
        <v>1.03</v>
      </c>
    </row>
    <row r="44" spans="1:10" ht="35.1" customHeight="1">
      <c r="A44" s="71">
        <v>23050129</v>
      </c>
      <c r="B44" s="72" t="s">
        <v>188</v>
      </c>
      <c r="C44" s="70"/>
      <c r="D44" s="70">
        <v>0</v>
      </c>
      <c r="E44" s="70"/>
      <c r="F44" s="70"/>
      <c r="G44" s="70"/>
      <c r="H44" s="70"/>
      <c r="I44" s="11"/>
      <c r="J44" s="64">
        <f t="shared" si="0"/>
        <v>1.03</v>
      </c>
    </row>
    <row r="45" spans="1:10" ht="35.1" customHeight="1">
      <c r="A45" s="71">
        <v>23050130</v>
      </c>
      <c r="B45" s="72" t="s">
        <v>151</v>
      </c>
      <c r="C45" s="70">
        <v>110000000</v>
      </c>
      <c r="D45" s="70"/>
      <c r="E45" s="70"/>
      <c r="F45" s="70"/>
      <c r="G45" s="70"/>
      <c r="H45" s="70"/>
      <c r="I45" s="11"/>
      <c r="J45" s="64">
        <f t="shared" si="0"/>
        <v>1.03</v>
      </c>
    </row>
    <row r="46" spans="1:10" ht="35.1" customHeight="1">
      <c r="A46" s="71">
        <v>23050131</v>
      </c>
      <c r="B46" s="72" t="s">
        <v>189</v>
      </c>
      <c r="C46" s="70"/>
      <c r="D46" s="70"/>
      <c r="E46" s="70"/>
      <c r="F46" s="70"/>
      <c r="G46" s="70"/>
      <c r="H46" s="70"/>
      <c r="I46" s="11"/>
      <c r="J46" s="64">
        <f t="shared" si="0"/>
        <v>1.03</v>
      </c>
    </row>
    <row r="47" spans="1:10" ht="35.1" customHeight="1">
      <c r="A47" s="71">
        <v>23050132</v>
      </c>
      <c r="B47" s="72" t="s">
        <v>199</v>
      </c>
      <c r="C47" s="70"/>
      <c r="D47" s="70"/>
      <c r="E47" s="70"/>
      <c r="F47" s="70"/>
      <c r="G47" s="70"/>
      <c r="H47" s="70"/>
      <c r="I47" s="11"/>
      <c r="J47" s="64">
        <f t="shared" si="0"/>
        <v>1.03</v>
      </c>
    </row>
    <row r="48" spans="1:10" ht="35.1" customHeight="1">
      <c r="A48" s="71">
        <v>23050143</v>
      </c>
      <c r="B48" s="72" t="s">
        <v>142</v>
      </c>
      <c r="C48" s="97"/>
      <c r="D48" s="97"/>
      <c r="E48" s="70"/>
      <c r="F48" s="70"/>
      <c r="G48" s="70"/>
      <c r="H48" s="97"/>
      <c r="I48" s="11"/>
      <c r="J48" s="64">
        <f t="shared" si="0"/>
        <v>1.03</v>
      </c>
    </row>
    <row r="49" spans="1:10" ht="35.1" customHeight="1">
      <c r="A49" s="71">
        <v>23050144</v>
      </c>
      <c r="B49" s="72" t="s">
        <v>195</v>
      </c>
      <c r="C49" s="70">
        <v>390000000</v>
      </c>
      <c r="D49" s="70"/>
      <c r="E49" s="70"/>
      <c r="F49" s="70"/>
      <c r="G49" s="70"/>
      <c r="H49" s="70"/>
      <c r="I49" s="11"/>
      <c r="J49" s="64">
        <f t="shared" si="0"/>
        <v>1.03</v>
      </c>
    </row>
    <row r="50" spans="1:10" ht="35.1" customHeight="1">
      <c r="A50" s="71">
        <v>23050148</v>
      </c>
      <c r="B50" s="72" t="s">
        <v>157</v>
      </c>
      <c r="C50" s="70"/>
      <c r="D50" s="70"/>
      <c r="E50" s="70"/>
      <c r="F50" s="70"/>
      <c r="G50" s="70"/>
      <c r="H50" s="70"/>
      <c r="I50" s="11"/>
      <c r="J50" s="64">
        <f t="shared" si="0"/>
        <v>1.03</v>
      </c>
    </row>
    <row r="51" spans="1:10" ht="35.1" customHeight="1">
      <c r="A51" s="71">
        <v>23050149</v>
      </c>
      <c r="B51" s="75" t="s">
        <v>198</v>
      </c>
      <c r="C51" s="70"/>
      <c r="D51" s="70"/>
      <c r="E51" s="70"/>
      <c r="F51" s="70"/>
      <c r="G51" s="70"/>
      <c r="H51" s="70"/>
      <c r="I51" s="11"/>
      <c r="J51" s="64">
        <f t="shared" si="0"/>
        <v>1.03</v>
      </c>
    </row>
    <row r="52" spans="1:10" ht="35.1" customHeight="1">
      <c r="A52" s="107"/>
      <c r="B52" s="108" t="s">
        <v>37</v>
      </c>
      <c r="C52" s="109">
        <f>SUM(C39:C51)</f>
        <v>670200000</v>
      </c>
      <c r="D52" s="109">
        <f>SUM(D39:D51)</f>
        <v>15000000</v>
      </c>
      <c r="E52" s="125">
        <f>SUM(E39:E51)</f>
        <v>15750000</v>
      </c>
      <c r="F52" s="125">
        <f>SUM(F39:F51)</f>
        <v>16537500</v>
      </c>
      <c r="G52" s="109">
        <f>SUM(G39:G51)</f>
        <v>47287500</v>
      </c>
      <c r="H52" s="109"/>
      <c r="I52" s="11"/>
      <c r="J52" s="64">
        <f t="shared" si="0"/>
        <v>1.03</v>
      </c>
    </row>
    <row r="53" spans="1:10" ht="35.1" customHeight="1">
      <c r="A53" s="71"/>
      <c r="B53" s="69"/>
      <c r="C53" s="73"/>
      <c r="D53" s="73"/>
      <c r="E53" s="73"/>
      <c r="F53" s="73"/>
      <c r="G53" s="73"/>
      <c r="H53" s="73"/>
      <c r="I53" s="11"/>
      <c r="J53" s="64">
        <f t="shared" si="0"/>
        <v>1.03</v>
      </c>
    </row>
    <row r="54" spans="1:10" ht="35.1" customHeight="1">
      <c r="A54" s="107"/>
      <c r="B54" s="108" t="s">
        <v>95</v>
      </c>
      <c r="C54" s="125">
        <f>SUM(C52,C36,C30,C22,C13)</f>
        <v>7649615000</v>
      </c>
      <c r="D54" s="125">
        <f>SUM(D52,D36,D30,D22,D13)</f>
        <v>515000000</v>
      </c>
      <c r="E54" s="125">
        <f>SUM(E52,E36,E30,E22,E13)</f>
        <v>540750000</v>
      </c>
      <c r="F54" s="125">
        <f>SUM(F52,F36,F30,F22,F13)</f>
        <v>567787500</v>
      </c>
      <c r="G54" s="125">
        <f>SUM(G52,G36,G30,G22,G13)</f>
        <v>1623537500</v>
      </c>
      <c r="H54" s="109"/>
      <c r="I54" s="11"/>
      <c r="J54" s="64">
        <f t="shared" si="0"/>
        <v>1.03</v>
      </c>
    </row>
    <row r="55" spans="1:10">
      <c r="A55" s="79"/>
      <c r="B55" s="11"/>
      <c r="C55" s="80"/>
      <c r="D55" s="80"/>
      <c r="E55" s="80"/>
      <c r="F55" s="80"/>
      <c r="G55" s="80"/>
      <c r="H55" s="80"/>
      <c r="I55" s="11"/>
    </row>
    <row r="56" spans="1:10">
      <c r="A56" s="79"/>
      <c r="B56" s="11"/>
      <c r="C56" s="11"/>
      <c r="D56" s="11"/>
      <c r="E56" s="11"/>
      <c r="F56" s="11"/>
      <c r="G56" s="11"/>
      <c r="H56" s="11"/>
      <c r="I56" s="11"/>
    </row>
    <row r="57" spans="1:10">
      <c r="A57" s="79"/>
      <c r="B57" s="11"/>
      <c r="C57" s="11"/>
      <c r="D57" s="11"/>
      <c r="E57" s="11"/>
      <c r="F57" s="11"/>
      <c r="G57" s="11"/>
      <c r="H57" s="11"/>
      <c r="I57" s="11"/>
    </row>
    <row r="58" spans="1:10">
      <c r="A58" s="79"/>
      <c r="B58" s="11"/>
      <c r="C58" s="11"/>
      <c r="D58" s="11"/>
      <c r="E58" s="11"/>
      <c r="F58" s="11"/>
      <c r="G58" s="11"/>
      <c r="H58" s="11"/>
      <c r="I58" s="11"/>
    </row>
    <row r="59" spans="1:10">
      <c r="A59" s="79"/>
      <c r="B59" s="11"/>
      <c r="C59" s="11"/>
      <c r="D59" s="11"/>
      <c r="E59" s="11"/>
      <c r="F59" s="11"/>
      <c r="G59" s="11"/>
      <c r="H59" s="11"/>
      <c r="I59" s="11"/>
    </row>
    <row r="60" spans="1:10">
      <c r="A60" s="79"/>
      <c r="B60" s="11"/>
      <c r="C60" s="11"/>
      <c r="D60" s="11"/>
      <c r="E60" s="11"/>
      <c r="F60" s="11"/>
      <c r="G60" s="11"/>
      <c r="H60" s="11"/>
      <c r="I60" s="11"/>
    </row>
    <row r="61" spans="1:10">
      <c r="A61" s="79"/>
      <c r="B61" s="11"/>
      <c r="C61" s="11"/>
      <c r="D61" s="11"/>
      <c r="E61" s="11"/>
      <c r="F61" s="11"/>
      <c r="G61" s="11"/>
      <c r="H61" s="11"/>
      <c r="I61" s="11"/>
    </row>
    <row r="62" spans="1:10">
      <c r="A62" s="79"/>
      <c r="B62" s="11"/>
      <c r="C62" s="11"/>
      <c r="D62" s="11"/>
      <c r="E62" s="11"/>
      <c r="F62" s="11"/>
      <c r="G62" s="11"/>
      <c r="H62" s="11"/>
      <c r="I62" s="11"/>
    </row>
    <row r="63" spans="1:10">
      <c r="A63" s="79"/>
      <c r="B63" s="11"/>
      <c r="C63" s="11"/>
      <c r="D63" s="11"/>
      <c r="E63" s="11"/>
      <c r="F63" s="11"/>
      <c r="G63" s="11"/>
      <c r="H63" s="11"/>
      <c r="I63" s="11"/>
    </row>
    <row r="64" spans="1:10">
      <c r="A64" s="79"/>
      <c r="B64" s="11"/>
      <c r="C64" s="11"/>
      <c r="D64" s="11"/>
      <c r="E64" s="11"/>
      <c r="F64" s="11"/>
      <c r="G64" s="11"/>
      <c r="H64" s="11"/>
      <c r="I64" s="11"/>
    </row>
    <row r="65" spans="1:9">
      <c r="A65" s="79"/>
      <c r="B65" s="11"/>
      <c r="C65" s="11"/>
      <c r="D65" s="11"/>
      <c r="E65" s="11"/>
      <c r="F65" s="11"/>
      <c r="G65" s="11"/>
      <c r="H65" s="11"/>
      <c r="I65" s="11"/>
    </row>
    <row r="66" spans="1:9">
      <c r="A66" s="79"/>
      <c r="B66" s="11"/>
      <c r="C66" s="11"/>
      <c r="D66" s="11"/>
      <c r="E66" s="11"/>
      <c r="F66" s="11"/>
      <c r="G66" s="11"/>
      <c r="H66" s="11"/>
      <c r="I66" s="11"/>
    </row>
    <row r="67" spans="1:9">
      <c r="A67" s="79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"/>
    </row>
    <row r="91" spans="1:9">
      <c r="A91" s="1"/>
    </row>
    <row r="92" spans="1:9">
      <c r="A92" s="1"/>
    </row>
    <row r="93" spans="1:9">
      <c r="A93" s="1"/>
    </row>
    <row r="94" spans="1:9">
      <c r="A94" s="1"/>
    </row>
    <row r="95" spans="1:9">
      <c r="A95" s="1"/>
    </row>
    <row r="96" spans="1:9">
      <c r="A96" s="1"/>
    </row>
    <row r="97" spans="1:1">
      <c r="A97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56" orientation="landscape" useFirstPageNumber="1" verticalDpi="300" r:id="rId1"/>
  <headerFooter>
    <oddFooter>&amp;C&amp;"Arial Black,Regular"&amp;14&amp;P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68"/>
  <sheetViews>
    <sheetView view="pageBreakPreview" topLeftCell="A4" zoomScale="60" workbookViewId="0">
      <selection activeCell="F25" sqref="F25"/>
    </sheetView>
  </sheetViews>
  <sheetFormatPr defaultColWidth="9.140625" defaultRowHeight="18"/>
  <cols>
    <col min="1" max="1" width="14.28515625" style="24" customWidth="1"/>
    <col min="2" max="2" width="84.42578125" style="19" customWidth="1"/>
    <col min="3" max="3" width="20.7109375" style="19" customWidth="1"/>
    <col min="4" max="4" width="21.140625" style="19" customWidth="1"/>
    <col min="5" max="5" width="20.28515625" style="19" customWidth="1"/>
    <col min="6" max="6" width="19.5703125" style="19" customWidth="1"/>
    <col min="7" max="7" width="21" style="19" customWidth="1"/>
    <col min="8" max="9" width="9.140625" style="19"/>
    <col min="10" max="10" width="15.5703125" style="19" customWidth="1"/>
    <col min="11" max="16384" width="9.140625" style="19"/>
  </cols>
  <sheetData>
    <row r="1" spans="1:10" ht="22.5" customHeight="1">
      <c r="A1" s="172" t="str">
        <f>SSG!A1:G5</f>
        <v>BORNO STATE GOVERNMENT</v>
      </c>
      <c r="B1" s="173"/>
      <c r="C1" s="173"/>
      <c r="D1" s="173"/>
      <c r="E1" s="173"/>
      <c r="F1" s="173"/>
      <c r="G1" s="173"/>
    </row>
    <row r="2" spans="1:10" ht="22.5" customHeight="1">
      <c r="A2" s="172" t="str">
        <f>SSG!A1:G5</f>
        <v xml:space="preserve">2017 CAPITAL EXPENDITURE BUDGET 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250</v>
      </c>
      <c r="B3" s="174"/>
      <c r="C3" s="174"/>
      <c r="D3" s="174"/>
      <c r="E3" s="174"/>
      <c r="F3" s="174"/>
      <c r="G3" s="174"/>
    </row>
    <row r="4" spans="1:10" ht="22.5" customHeight="1">
      <c r="A4" s="175" t="s">
        <v>209</v>
      </c>
      <c r="B4" s="175"/>
      <c r="C4" s="175"/>
      <c r="D4" s="175"/>
      <c r="E4" s="175"/>
      <c r="F4" s="175"/>
      <c r="G4" s="175"/>
    </row>
    <row r="5" spans="1:10" ht="92.2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0" ht="39.950000000000003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10" ht="39.950000000000003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10" ht="39.950000000000003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10" s="20" customFormat="1" ht="39.950000000000003" customHeight="1">
      <c r="A9" s="16">
        <v>23010105</v>
      </c>
      <c r="B9" s="17" t="s">
        <v>11</v>
      </c>
      <c r="C9" s="61">
        <v>164800000</v>
      </c>
      <c r="D9" s="15">
        <f>PRODUCT(C9,1.05)</f>
        <v>173040000</v>
      </c>
      <c r="E9" s="15">
        <f>PRODUCT(D9,1.05)</f>
        <v>181692000</v>
      </c>
      <c r="F9" s="15">
        <f>SUM(C9:E9)</f>
        <v>519532000</v>
      </c>
      <c r="G9" s="15">
        <v>160000000</v>
      </c>
      <c r="J9" s="62">
        <f>PRODUCT(G9,1.03)</f>
        <v>164800000</v>
      </c>
    </row>
    <row r="10" spans="1:10" s="20" customFormat="1" ht="39.950000000000003" customHeight="1">
      <c r="A10" s="71">
        <v>23010145</v>
      </c>
      <c r="B10" s="72" t="s">
        <v>164</v>
      </c>
      <c r="C10" s="70"/>
      <c r="D10" s="70"/>
      <c r="E10" s="70"/>
      <c r="F10" s="70"/>
      <c r="G10" s="70"/>
      <c r="J10" s="62">
        <f t="shared" ref="J10:J24" si="0">PRODUCT(G10,1.03)</f>
        <v>1.03</v>
      </c>
    </row>
    <row r="11" spans="1:10" s="20" customFormat="1" ht="39.950000000000003" customHeight="1">
      <c r="A11" s="71">
        <v>23010148</v>
      </c>
      <c r="B11" s="72" t="s">
        <v>141</v>
      </c>
      <c r="C11" s="70"/>
      <c r="D11" s="70"/>
      <c r="E11" s="70"/>
      <c r="F11" s="70"/>
      <c r="G11" s="70"/>
      <c r="J11" s="62">
        <f t="shared" si="0"/>
        <v>1.03</v>
      </c>
    </row>
    <row r="12" spans="1:10" s="20" customFormat="1" ht="39.950000000000003" customHeight="1">
      <c r="A12" s="71">
        <v>23010149</v>
      </c>
      <c r="B12" s="72" t="s">
        <v>145</v>
      </c>
      <c r="C12" s="70"/>
      <c r="D12" s="70"/>
      <c r="E12" s="70"/>
      <c r="F12" s="70"/>
      <c r="G12" s="70"/>
      <c r="J12" s="62">
        <f t="shared" si="0"/>
        <v>1.03</v>
      </c>
    </row>
    <row r="13" spans="1:10" ht="39.950000000000003" customHeight="1">
      <c r="A13" s="71">
        <v>23010150</v>
      </c>
      <c r="B13" s="72" t="s">
        <v>156</v>
      </c>
      <c r="C13" s="70"/>
      <c r="D13" s="70"/>
      <c r="E13" s="70"/>
      <c r="F13" s="70"/>
      <c r="G13" s="70"/>
      <c r="J13" s="62">
        <f t="shared" si="0"/>
        <v>1.03</v>
      </c>
    </row>
    <row r="14" spans="1:10" ht="39.950000000000003" customHeight="1">
      <c r="A14" s="81"/>
      <c r="B14" s="82" t="s">
        <v>37</v>
      </c>
      <c r="C14" s="83">
        <f>SUM(C8:C13)</f>
        <v>164800000</v>
      </c>
      <c r="D14" s="83">
        <f>SUM(D9:D13)</f>
        <v>173040000</v>
      </c>
      <c r="E14" s="83">
        <f>SUM(E9:E13)</f>
        <v>181692000</v>
      </c>
      <c r="F14" s="83">
        <f>SUM(F9)</f>
        <v>519532000</v>
      </c>
      <c r="G14" s="83">
        <v>160000000</v>
      </c>
      <c r="J14" s="62">
        <f t="shared" si="0"/>
        <v>164800000</v>
      </c>
    </row>
    <row r="15" spans="1:10" ht="39.950000000000003" customHeight="1">
      <c r="A15" s="12">
        <v>23020100</v>
      </c>
      <c r="B15" s="13" t="s">
        <v>38</v>
      </c>
      <c r="C15" s="15"/>
      <c r="D15" s="15"/>
      <c r="E15" s="15"/>
      <c r="F15" s="15"/>
      <c r="G15" s="15"/>
      <c r="J15" s="62">
        <f t="shared" si="0"/>
        <v>1.03</v>
      </c>
    </row>
    <row r="16" spans="1:10" ht="39.950000000000003" customHeight="1">
      <c r="A16" s="16">
        <v>23020101</v>
      </c>
      <c r="B16" s="17" t="s">
        <v>39</v>
      </c>
      <c r="C16" s="15">
        <v>1038240000</v>
      </c>
      <c r="D16" s="15">
        <f>PRODUCT(C16,1.05)</f>
        <v>1090152000</v>
      </c>
      <c r="E16" s="15">
        <f>PRODUCT(D16,1.05)</f>
        <v>1144659600</v>
      </c>
      <c r="F16" s="15">
        <f>SUM(C16:E16)</f>
        <v>3273051600</v>
      </c>
      <c r="G16" s="15">
        <v>1008000000</v>
      </c>
      <c r="J16" s="62">
        <f t="shared" si="0"/>
        <v>1038240000</v>
      </c>
    </row>
    <row r="17" spans="1:10" ht="39.950000000000003" customHeight="1">
      <c r="A17" s="16">
        <v>23020102</v>
      </c>
      <c r="B17" s="17" t="s">
        <v>40</v>
      </c>
      <c r="C17" s="15"/>
      <c r="D17" s="15"/>
      <c r="E17" s="15"/>
      <c r="F17" s="15"/>
      <c r="G17" s="15"/>
      <c r="J17" s="62">
        <f t="shared" si="0"/>
        <v>1.03</v>
      </c>
    </row>
    <row r="18" spans="1:10" ht="39.950000000000003" customHeight="1">
      <c r="A18" s="16">
        <v>23020117</v>
      </c>
      <c r="B18" s="17" t="s">
        <v>53</v>
      </c>
      <c r="C18" s="15"/>
      <c r="D18" s="15"/>
      <c r="E18" s="15"/>
      <c r="F18" s="15"/>
      <c r="G18" s="15"/>
      <c r="J18" s="62">
        <f t="shared" si="0"/>
        <v>1.03</v>
      </c>
    </row>
    <row r="19" spans="1:10" ht="39.950000000000003" customHeight="1">
      <c r="A19" s="16">
        <v>23020118</v>
      </c>
      <c r="B19" s="17" t="s">
        <v>54</v>
      </c>
      <c r="C19" s="15">
        <v>444960000</v>
      </c>
      <c r="D19" s="15">
        <f>PRODUCT(C19,1.05)</f>
        <v>467208000</v>
      </c>
      <c r="E19" s="15">
        <f>PRODUCT(D19,1.05)</f>
        <v>490568400</v>
      </c>
      <c r="F19" s="15">
        <f>SUM(C19:E19)</f>
        <v>1402736400</v>
      </c>
      <c r="G19" s="15">
        <v>432000000</v>
      </c>
      <c r="J19" s="62">
        <f t="shared" si="0"/>
        <v>444960000</v>
      </c>
    </row>
    <row r="20" spans="1:10" ht="39.950000000000003" customHeight="1">
      <c r="A20" s="16">
        <v>23020119</v>
      </c>
      <c r="B20" s="17" t="s">
        <v>55</v>
      </c>
      <c r="C20" s="15"/>
      <c r="D20" s="15"/>
      <c r="E20" s="15"/>
      <c r="F20" s="15"/>
      <c r="G20" s="15"/>
      <c r="J20" s="62">
        <f t="shared" si="0"/>
        <v>1.03</v>
      </c>
    </row>
    <row r="21" spans="1:10" ht="39.950000000000003" customHeight="1">
      <c r="A21" s="71">
        <v>23020170</v>
      </c>
      <c r="B21" s="72" t="s">
        <v>154</v>
      </c>
      <c r="C21" s="70"/>
      <c r="D21" s="70"/>
      <c r="E21" s="70"/>
      <c r="F21" s="70"/>
      <c r="G21" s="70"/>
      <c r="J21" s="62">
        <f t="shared" si="0"/>
        <v>1.03</v>
      </c>
    </row>
    <row r="22" spans="1:10" ht="39.950000000000003" customHeight="1">
      <c r="A22" s="71">
        <v>23020171</v>
      </c>
      <c r="B22" s="72" t="s">
        <v>155</v>
      </c>
      <c r="C22" s="70"/>
      <c r="D22" s="70"/>
      <c r="E22" s="70"/>
      <c r="F22" s="70"/>
      <c r="G22" s="70"/>
      <c r="J22" s="62">
        <f t="shared" si="0"/>
        <v>1.03</v>
      </c>
    </row>
    <row r="23" spans="1:10" ht="39.950000000000003" customHeight="1">
      <c r="A23" s="71">
        <v>23020172</v>
      </c>
      <c r="B23" s="72" t="s">
        <v>172</v>
      </c>
      <c r="C23" s="70"/>
      <c r="D23" s="70"/>
      <c r="E23" s="70"/>
      <c r="F23" s="70"/>
      <c r="G23" s="70"/>
      <c r="J23" s="62">
        <f t="shared" si="0"/>
        <v>1.03</v>
      </c>
    </row>
    <row r="24" spans="1:10" ht="24.75" customHeight="1">
      <c r="A24" s="81"/>
      <c r="B24" s="82" t="s">
        <v>37</v>
      </c>
      <c r="C24" s="83">
        <f>SUM(C16:C23)</f>
        <v>1483200000</v>
      </c>
      <c r="D24" s="83">
        <f>SUM(D16:D23)</f>
        <v>1557360000</v>
      </c>
      <c r="E24" s="83">
        <f>SUM(E16:E23)</f>
        <v>1635228000</v>
      </c>
      <c r="F24" s="83">
        <f>SUM(F16:F23)</f>
        <v>4675788000</v>
      </c>
      <c r="G24" s="83">
        <v>1440000000</v>
      </c>
      <c r="J24" s="62">
        <f t="shared" si="0"/>
        <v>1483200000</v>
      </c>
    </row>
    <row r="25" spans="1:10" ht="31.5" customHeight="1">
      <c r="A25" s="81"/>
      <c r="B25" s="82" t="s">
        <v>95</v>
      </c>
      <c r="C25" s="83">
        <f>SUM(C24,C14)</f>
        <v>1648000000</v>
      </c>
      <c r="D25" s="83">
        <f>SUM(D24,D14)</f>
        <v>1730400000</v>
      </c>
      <c r="E25" s="83">
        <f>SUM(E24,E14)</f>
        <v>1816920000</v>
      </c>
      <c r="F25" s="83">
        <f>SUM(F24,F14)</f>
        <v>5195320000</v>
      </c>
      <c r="G25" s="83">
        <v>1600000000</v>
      </c>
      <c r="J25" s="25">
        <f>SUM(C25-158000000)</f>
        <v>1490000000</v>
      </c>
    </row>
    <row r="27" spans="1:10">
      <c r="C27" s="25"/>
      <c r="D27" s="25"/>
      <c r="E27" s="25"/>
      <c r="F27" s="25"/>
      <c r="G27" s="25"/>
    </row>
    <row r="39" spans="1:1">
      <c r="A39" s="19"/>
    </row>
    <row r="40" spans="1:1">
      <c r="A40" s="19"/>
    </row>
    <row r="41" spans="1:1">
      <c r="A41" s="19"/>
    </row>
    <row r="42" spans="1:1">
      <c r="A42" s="19"/>
    </row>
    <row r="43" spans="1:1">
      <c r="A43" s="19"/>
    </row>
    <row r="44" spans="1:1">
      <c r="A44" s="19"/>
    </row>
    <row r="45" spans="1:1">
      <c r="A45" s="19"/>
    </row>
    <row r="46" spans="1:1">
      <c r="A46" s="19"/>
    </row>
    <row r="47" spans="1:1">
      <c r="A47" s="19"/>
    </row>
    <row r="48" spans="1:1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19"/>
    </row>
    <row r="57" spans="1:1">
      <c r="A57" s="19"/>
    </row>
    <row r="58" spans="1:1">
      <c r="A58" s="19"/>
    </row>
    <row r="59" spans="1:1">
      <c r="A59" s="19"/>
    </row>
    <row r="60" spans="1:1">
      <c r="A60" s="19"/>
    </row>
    <row r="61" spans="1:1">
      <c r="A61" s="19"/>
    </row>
    <row r="62" spans="1:1">
      <c r="A62" s="19"/>
    </row>
    <row r="63" spans="1:1">
      <c r="A63" s="19"/>
    </row>
    <row r="64" spans="1:1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3" firstPageNumber="167" orientation="landscape" useFirstPageNumber="1" verticalDpi="300" r:id="rId1"/>
  <headerFooter>
    <oddFooter>&amp;C&amp;"-,Bold"&amp;18&amp;P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L97"/>
  <sheetViews>
    <sheetView view="pageBreakPreview" topLeftCell="A34" zoomScale="60" workbookViewId="0">
      <selection activeCell="B11" sqref="B11"/>
    </sheetView>
  </sheetViews>
  <sheetFormatPr defaultColWidth="9.140625" defaultRowHeight="16.5"/>
  <cols>
    <col min="1" max="1" width="14.28515625" style="6" customWidth="1"/>
    <col min="2" max="2" width="83" style="1" customWidth="1"/>
    <col min="3" max="3" width="23.140625" style="1" hidden="1" customWidth="1"/>
    <col min="4" max="4" width="23.140625" style="1" customWidth="1"/>
    <col min="5" max="6" width="22.7109375" style="1" customWidth="1"/>
    <col min="7" max="7" width="22" style="1" customWidth="1"/>
    <col min="8" max="8" width="22.85546875" style="1" customWidth="1"/>
    <col min="9" max="9" width="9.140625" style="1"/>
    <col min="10" max="10" width="19.7109375" style="1" bestFit="1" customWidth="1"/>
    <col min="11" max="11" width="9.140625" style="1"/>
    <col min="12" max="12" width="20.28515625" style="1" customWidth="1"/>
    <col min="13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398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36.75">
      <c r="A5" s="68" t="s">
        <v>3</v>
      </c>
      <c r="B5" s="69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  <c r="I5" s="11"/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I8" s="11"/>
    </row>
    <row r="9" spans="1:10" ht="35.1" customHeight="1">
      <c r="A9" s="71">
        <v>23010121</v>
      </c>
      <c r="B9" s="72" t="s">
        <v>27</v>
      </c>
      <c r="C9" s="70"/>
      <c r="D9" s="70"/>
      <c r="E9" s="70"/>
      <c r="F9" s="70"/>
      <c r="G9" s="70"/>
      <c r="H9" s="70"/>
      <c r="I9" s="11"/>
    </row>
    <row r="10" spans="1:10" ht="35.1" customHeight="1">
      <c r="A10" s="71">
        <v>23010122</v>
      </c>
      <c r="B10" s="72" t="s">
        <v>28</v>
      </c>
      <c r="C10" s="70">
        <v>3472875000</v>
      </c>
      <c r="D10" s="70">
        <v>500000000</v>
      </c>
      <c r="E10" s="70">
        <f>PRODUCT(D10,1.05)</f>
        <v>525000000</v>
      </c>
      <c r="F10" s="70">
        <f>PRODUCT(E10,1.05)</f>
        <v>551250000</v>
      </c>
      <c r="G10" s="70">
        <f>SUM(D10:F10)</f>
        <v>1576250000</v>
      </c>
      <c r="H10" s="70"/>
      <c r="I10" s="11"/>
      <c r="J10" s="64">
        <f>PRODUCT(H10,1.03)</f>
        <v>1.03</v>
      </c>
    </row>
    <row r="11" spans="1:10" s="11" customFormat="1" ht="35.1" customHeight="1">
      <c r="A11" s="71">
        <v>23010155</v>
      </c>
      <c r="B11" s="72" t="s">
        <v>145</v>
      </c>
      <c r="C11" s="70"/>
      <c r="D11" s="70"/>
      <c r="E11" s="70"/>
      <c r="F11" s="70"/>
      <c r="G11" s="70"/>
      <c r="H11" s="70"/>
      <c r="J11" s="64">
        <f t="shared" ref="J11:J54" si="0">PRODUCT(H11,1.03)</f>
        <v>1.03</v>
      </c>
    </row>
    <row r="12" spans="1:10" s="11" customFormat="1" ht="35.1" customHeight="1">
      <c r="A12" s="71">
        <v>23010156</v>
      </c>
      <c r="B12" s="72" t="s">
        <v>156</v>
      </c>
      <c r="C12" s="70"/>
      <c r="D12" s="70"/>
      <c r="E12" s="70"/>
      <c r="F12" s="70"/>
      <c r="G12" s="70"/>
      <c r="H12" s="70"/>
      <c r="J12" s="64">
        <f t="shared" si="0"/>
        <v>1.03</v>
      </c>
    </row>
    <row r="13" spans="1:10" ht="35.1" customHeight="1">
      <c r="A13" s="107"/>
      <c r="B13" s="108" t="s">
        <v>37</v>
      </c>
      <c r="C13" s="109">
        <f>SUM(C8:C12)</f>
        <v>3472875000</v>
      </c>
      <c r="D13" s="109">
        <f>SUM(D8:D12)</f>
        <v>500000000</v>
      </c>
      <c r="E13" s="110">
        <f>SUM(E10:E12)</f>
        <v>525000000</v>
      </c>
      <c r="F13" s="110">
        <f>SUM(F10:F12)</f>
        <v>551250000</v>
      </c>
      <c r="G13" s="109">
        <f>SUM(G10:G12)</f>
        <v>1576250000</v>
      </c>
      <c r="H13" s="109"/>
      <c r="I13" s="11"/>
      <c r="J13" s="64">
        <f t="shared" si="0"/>
        <v>1.03</v>
      </c>
    </row>
    <row r="14" spans="1:10" ht="35.1" customHeight="1">
      <c r="A14" s="71"/>
      <c r="B14" s="72"/>
      <c r="C14" s="70"/>
      <c r="D14" s="70"/>
      <c r="E14" s="70"/>
      <c r="F14" s="70"/>
      <c r="G14" s="70"/>
      <c r="H14" s="70"/>
      <c r="I14" s="11"/>
      <c r="J14" s="64">
        <f t="shared" si="0"/>
        <v>1.03</v>
      </c>
    </row>
    <row r="15" spans="1:10" ht="35.1" customHeight="1">
      <c r="A15" s="68">
        <v>23020100</v>
      </c>
      <c r="B15" s="69" t="s">
        <v>38</v>
      </c>
      <c r="C15" s="70"/>
      <c r="D15" s="70"/>
      <c r="E15" s="70"/>
      <c r="F15" s="70"/>
      <c r="G15" s="70"/>
      <c r="H15" s="70"/>
      <c r="I15" s="11"/>
      <c r="J15" s="64">
        <f t="shared" si="0"/>
        <v>1.03</v>
      </c>
    </row>
    <row r="16" spans="1:10" ht="35.1" customHeight="1">
      <c r="A16" s="71">
        <v>23020101</v>
      </c>
      <c r="B16" s="72" t="s">
        <v>102</v>
      </c>
      <c r="C16" s="70"/>
      <c r="D16" s="70"/>
      <c r="E16" s="70"/>
      <c r="F16" s="70"/>
      <c r="G16" s="70"/>
      <c r="H16" s="70"/>
      <c r="I16" s="11"/>
      <c r="J16" s="64">
        <f t="shared" si="0"/>
        <v>1.03</v>
      </c>
    </row>
    <row r="17" spans="1:12" ht="35.1" customHeight="1">
      <c r="A17" s="71">
        <v>23020105</v>
      </c>
      <c r="B17" s="72" t="s">
        <v>43</v>
      </c>
      <c r="C17" s="70"/>
      <c r="D17" s="70"/>
      <c r="E17" s="70"/>
      <c r="F17" s="70"/>
      <c r="G17" s="70"/>
      <c r="H17" s="70"/>
      <c r="I17" s="11"/>
      <c r="J17" s="64">
        <f t="shared" si="0"/>
        <v>1.03</v>
      </c>
    </row>
    <row r="18" spans="1:12" ht="35.1" customHeight="1">
      <c r="A18" s="71">
        <v>23020106</v>
      </c>
      <c r="B18" s="72" t="s">
        <v>44</v>
      </c>
      <c r="C18" s="70">
        <v>1296540000</v>
      </c>
      <c r="D18" s="70"/>
      <c r="E18" s="70"/>
      <c r="F18" s="70"/>
      <c r="G18" s="70"/>
      <c r="H18" s="70"/>
      <c r="I18" s="11"/>
      <c r="J18" s="64">
        <f t="shared" si="0"/>
        <v>1.03</v>
      </c>
    </row>
    <row r="19" spans="1:12" ht="35.1" customHeight="1">
      <c r="A19" s="71">
        <v>23020107</v>
      </c>
      <c r="B19" s="72" t="s">
        <v>45</v>
      </c>
      <c r="C19" s="70"/>
      <c r="D19" s="70"/>
      <c r="E19" s="70"/>
      <c r="F19" s="70"/>
      <c r="G19" s="70"/>
      <c r="H19" s="70"/>
      <c r="I19" s="11"/>
      <c r="J19" s="64">
        <f t="shared" si="0"/>
        <v>1.03</v>
      </c>
    </row>
    <row r="20" spans="1:12" ht="35.1" customHeight="1">
      <c r="A20" s="71">
        <v>23020151</v>
      </c>
      <c r="B20" s="72" t="s">
        <v>155</v>
      </c>
      <c r="C20" s="70"/>
      <c r="D20" s="70"/>
      <c r="E20" s="70"/>
      <c r="F20" s="70"/>
      <c r="G20" s="70"/>
      <c r="H20" s="70"/>
      <c r="I20" s="11"/>
      <c r="J20" s="64">
        <f t="shared" si="0"/>
        <v>1.03</v>
      </c>
    </row>
    <row r="21" spans="1:12" ht="35.1" customHeight="1">
      <c r="A21" s="71">
        <v>23020152</v>
      </c>
      <c r="B21" s="72" t="s">
        <v>172</v>
      </c>
      <c r="C21" s="70"/>
      <c r="D21" s="70"/>
      <c r="E21" s="70"/>
      <c r="F21" s="70"/>
      <c r="G21" s="70"/>
      <c r="H21" s="70"/>
      <c r="I21" s="11"/>
      <c r="J21" s="64">
        <f t="shared" si="0"/>
        <v>1.03</v>
      </c>
    </row>
    <row r="22" spans="1:12" ht="35.1" customHeight="1">
      <c r="A22" s="107"/>
      <c r="B22" s="108" t="s">
        <v>37</v>
      </c>
      <c r="C22" s="109">
        <f>SUM(C16:C21)</f>
        <v>1296540000</v>
      </c>
      <c r="D22" s="109">
        <f>SUM(D15:D21)</f>
        <v>0</v>
      </c>
      <c r="E22" s="125">
        <f>SUM(E18:E21)</f>
        <v>0</v>
      </c>
      <c r="F22" s="125">
        <f>SUM(F18:F21)</f>
        <v>0</v>
      </c>
      <c r="G22" s="109">
        <f>SUM(G18:G21)</f>
        <v>0</v>
      </c>
      <c r="H22" s="109"/>
      <c r="I22" s="11"/>
      <c r="J22" s="64">
        <f t="shared" si="0"/>
        <v>1.03</v>
      </c>
    </row>
    <row r="23" spans="1:12" ht="35.1" customHeight="1">
      <c r="A23" s="71"/>
      <c r="B23" s="69"/>
      <c r="C23" s="70"/>
      <c r="D23" s="70"/>
      <c r="E23" s="70"/>
      <c r="F23" s="70"/>
      <c r="G23" s="70"/>
      <c r="H23" s="70"/>
      <c r="I23" s="11"/>
      <c r="J23" s="64">
        <f t="shared" si="0"/>
        <v>1.03</v>
      </c>
    </row>
    <row r="24" spans="1:12" ht="35.1" customHeight="1">
      <c r="A24" s="68">
        <v>23030100</v>
      </c>
      <c r="B24" s="69" t="s">
        <v>61</v>
      </c>
      <c r="C24" s="70"/>
      <c r="D24" s="70"/>
      <c r="E24" s="70"/>
      <c r="F24" s="70"/>
      <c r="G24" s="70"/>
      <c r="H24" s="70"/>
      <c r="I24" s="11"/>
      <c r="J24" s="64">
        <f t="shared" si="0"/>
        <v>1.03</v>
      </c>
    </row>
    <row r="25" spans="1:12" ht="35.1" customHeight="1">
      <c r="A25" s="71">
        <v>23030101</v>
      </c>
      <c r="B25" s="72" t="s">
        <v>62</v>
      </c>
      <c r="C25" s="70"/>
      <c r="D25" s="70"/>
      <c r="E25" s="70"/>
      <c r="F25" s="70"/>
      <c r="G25" s="70"/>
      <c r="H25" s="70"/>
      <c r="I25" s="11"/>
      <c r="J25" s="64">
        <f t="shared" si="0"/>
        <v>1.03</v>
      </c>
    </row>
    <row r="26" spans="1:12" ht="35.1" customHeight="1">
      <c r="A26" s="71">
        <v>23030105</v>
      </c>
      <c r="B26" s="72" t="s">
        <v>143</v>
      </c>
      <c r="C26" s="70">
        <v>2210000000</v>
      </c>
      <c r="D26" s="70"/>
      <c r="E26" s="70"/>
      <c r="F26" s="70"/>
      <c r="G26" s="70"/>
      <c r="H26" s="70"/>
      <c r="I26" s="11"/>
      <c r="J26" s="64">
        <f t="shared" si="0"/>
        <v>1.03</v>
      </c>
      <c r="L26" s="8">
        <f>SUM(C26-458622500)</f>
        <v>1751377500</v>
      </c>
    </row>
    <row r="27" spans="1:12" ht="35.1" customHeight="1">
      <c r="A27" s="71">
        <v>23030106</v>
      </c>
      <c r="B27" s="72" t="s">
        <v>67</v>
      </c>
      <c r="C27" s="70"/>
      <c r="D27" s="70"/>
      <c r="E27" s="70"/>
      <c r="F27" s="70"/>
      <c r="G27" s="70"/>
      <c r="H27" s="70"/>
      <c r="I27" s="11"/>
      <c r="J27" s="64">
        <f t="shared" si="0"/>
        <v>1.03</v>
      </c>
    </row>
    <row r="28" spans="1:12" ht="35.1" customHeight="1">
      <c r="A28" s="71">
        <v>23020155</v>
      </c>
      <c r="B28" s="72" t="s">
        <v>186</v>
      </c>
      <c r="C28" s="70"/>
      <c r="D28" s="70"/>
      <c r="E28" s="70"/>
      <c r="F28" s="70"/>
      <c r="G28" s="70"/>
      <c r="H28" s="70"/>
      <c r="I28" s="11"/>
      <c r="J28" s="64">
        <f t="shared" si="0"/>
        <v>1.03</v>
      </c>
    </row>
    <row r="29" spans="1:12" ht="35.1" customHeight="1">
      <c r="A29" s="71">
        <v>23020156</v>
      </c>
      <c r="B29" s="72" t="s">
        <v>100</v>
      </c>
      <c r="C29" s="70"/>
      <c r="D29" s="70"/>
      <c r="E29" s="70"/>
      <c r="F29" s="70"/>
      <c r="G29" s="70"/>
      <c r="H29" s="70"/>
      <c r="I29" s="11"/>
      <c r="J29" s="64">
        <f t="shared" si="0"/>
        <v>1.03</v>
      </c>
    </row>
    <row r="30" spans="1:12" ht="35.1" customHeight="1">
      <c r="A30" s="107"/>
      <c r="B30" s="108" t="s">
        <v>37</v>
      </c>
      <c r="C30" s="109">
        <f>SUM(C25:C29)</f>
        <v>2210000000</v>
      </c>
      <c r="D30" s="109">
        <f>SUM(D24:D29)</f>
        <v>0</v>
      </c>
      <c r="E30" s="125">
        <f>SUM(E26:E29)</f>
        <v>0</v>
      </c>
      <c r="F30" s="125">
        <f>SUM(F26:F29)</f>
        <v>0</v>
      </c>
      <c r="G30" s="109">
        <f>SUM(G26:G29)</f>
        <v>0</v>
      </c>
      <c r="H30" s="109"/>
      <c r="I30" s="11"/>
      <c r="J30" s="64">
        <f t="shared" si="0"/>
        <v>1.03</v>
      </c>
    </row>
    <row r="31" spans="1:12" ht="35.1" customHeight="1">
      <c r="A31" s="71"/>
      <c r="B31" s="69"/>
      <c r="C31" s="70"/>
      <c r="D31" s="70"/>
      <c r="E31" s="70"/>
      <c r="F31" s="70"/>
      <c r="G31" s="70"/>
      <c r="H31" s="70"/>
      <c r="I31" s="11"/>
      <c r="J31" s="64">
        <f t="shared" si="0"/>
        <v>1.03</v>
      </c>
    </row>
    <row r="32" spans="1:12" ht="35.1" customHeight="1">
      <c r="A32" s="68">
        <v>23040100</v>
      </c>
      <c r="B32" s="69" t="s">
        <v>83</v>
      </c>
      <c r="C32" s="70"/>
      <c r="D32" s="70"/>
      <c r="E32" s="70"/>
      <c r="F32" s="70"/>
      <c r="G32" s="70"/>
      <c r="H32" s="70"/>
      <c r="I32" s="11"/>
      <c r="J32" s="64">
        <f t="shared" si="0"/>
        <v>1.03</v>
      </c>
    </row>
    <row r="33" spans="1:10" ht="35.1" customHeight="1">
      <c r="A33" s="71">
        <v>23040101</v>
      </c>
      <c r="B33" s="72" t="s">
        <v>84</v>
      </c>
      <c r="C33" s="70"/>
      <c r="D33" s="70"/>
      <c r="E33" s="70"/>
      <c r="F33" s="70"/>
      <c r="G33" s="70"/>
      <c r="H33" s="70"/>
      <c r="I33" s="11"/>
      <c r="J33" s="64">
        <f t="shared" si="0"/>
        <v>1.03</v>
      </c>
    </row>
    <row r="34" spans="1:10" ht="35.1" customHeight="1">
      <c r="A34" s="71">
        <v>23040108</v>
      </c>
      <c r="B34" s="72" t="s">
        <v>103</v>
      </c>
      <c r="C34" s="70"/>
      <c r="D34" s="70"/>
      <c r="E34" s="70"/>
      <c r="F34" s="70"/>
      <c r="G34" s="70"/>
      <c r="H34" s="70"/>
      <c r="I34" s="11"/>
      <c r="J34" s="64">
        <f t="shared" si="0"/>
        <v>1.03</v>
      </c>
    </row>
    <row r="35" spans="1:10" ht="35.1" customHeight="1">
      <c r="A35" s="71">
        <v>23040109</v>
      </c>
      <c r="B35" s="72" t="s">
        <v>200</v>
      </c>
      <c r="C35" s="70"/>
      <c r="D35" s="70"/>
      <c r="E35" s="70"/>
      <c r="F35" s="70"/>
      <c r="G35" s="70"/>
      <c r="H35" s="70"/>
      <c r="I35" s="11"/>
      <c r="J35" s="64">
        <f t="shared" si="0"/>
        <v>1.03</v>
      </c>
    </row>
    <row r="36" spans="1:10" ht="35.1" customHeight="1">
      <c r="A36" s="107"/>
      <c r="B36" s="108" t="s">
        <v>37</v>
      </c>
      <c r="C36" s="109">
        <v>0</v>
      </c>
      <c r="D36" s="109"/>
      <c r="E36" s="110"/>
      <c r="F36" s="110"/>
      <c r="G36" s="109"/>
      <c r="H36" s="109"/>
      <c r="I36" s="11"/>
      <c r="J36" s="64">
        <f t="shared" si="0"/>
        <v>1.03</v>
      </c>
    </row>
    <row r="37" spans="1:10" ht="35.1" customHeight="1">
      <c r="A37" s="71"/>
      <c r="B37" s="69"/>
      <c r="C37" s="70"/>
      <c r="D37" s="70"/>
      <c r="E37" s="70"/>
      <c r="F37" s="70"/>
      <c r="G37" s="70"/>
      <c r="H37" s="70"/>
      <c r="I37" s="11"/>
      <c r="J37" s="64">
        <f t="shared" si="0"/>
        <v>1.03</v>
      </c>
    </row>
    <row r="38" spans="1:10" ht="35.1" customHeight="1">
      <c r="A38" s="68">
        <v>23050100</v>
      </c>
      <c r="B38" s="69" t="s">
        <v>89</v>
      </c>
      <c r="C38" s="70"/>
      <c r="D38" s="70"/>
      <c r="E38" s="70"/>
      <c r="F38" s="70"/>
      <c r="G38" s="70"/>
      <c r="H38" s="70"/>
      <c r="I38" s="11"/>
      <c r="J38" s="64">
        <f t="shared" si="0"/>
        <v>1.03</v>
      </c>
    </row>
    <row r="39" spans="1:10" ht="35.1" customHeight="1">
      <c r="A39" s="71">
        <v>23050101</v>
      </c>
      <c r="B39" s="72" t="s">
        <v>90</v>
      </c>
      <c r="C39" s="70">
        <v>39000000</v>
      </c>
      <c r="D39" s="70">
        <v>5000000</v>
      </c>
      <c r="E39" s="70">
        <f>PRODUCT(D39,1.05)</f>
        <v>5250000</v>
      </c>
      <c r="F39" s="70">
        <f>PRODUCT(E39,1.05)</f>
        <v>5512500</v>
      </c>
      <c r="G39" s="70">
        <f t="shared" ref="G39:G44" si="1">SUM(D39:F39)</f>
        <v>15762500</v>
      </c>
      <c r="H39" s="70"/>
      <c r="I39" s="11"/>
      <c r="J39" s="64">
        <f t="shared" si="0"/>
        <v>1.03</v>
      </c>
    </row>
    <row r="40" spans="1:10" ht="35.1" customHeight="1">
      <c r="A40" s="71">
        <v>23050102</v>
      </c>
      <c r="B40" s="72" t="s">
        <v>91</v>
      </c>
      <c r="C40" s="70"/>
      <c r="D40" s="70">
        <v>0</v>
      </c>
      <c r="E40" s="70">
        <f t="shared" ref="E40:F44" si="2">PRODUCT(D40,1.05)</f>
        <v>0</v>
      </c>
      <c r="F40" s="70">
        <f t="shared" si="2"/>
        <v>0</v>
      </c>
      <c r="G40" s="70">
        <f t="shared" si="1"/>
        <v>0</v>
      </c>
      <c r="H40" s="70"/>
      <c r="I40" s="11"/>
      <c r="J40" s="64">
        <f t="shared" si="0"/>
        <v>1.03</v>
      </c>
    </row>
    <row r="41" spans="1:10" ht="35.1" customHeight="1">
      <c r="A41" s="71">
        <v>23050103</v>
      </c>
      <c r="B41" s="72" t="s">
        <v>92</v>
      </c>
      <c r="C41" s="70">
        <v>131200000</v>
      </c>
      <c r="D41" s="70">
        <v>10000000</v>
      </c>
      <c r="E41" s="70">
        <f t="shared" si="2"/>
        <v>10500000</v>
      </c>
      <c r="F41" s="70">
        <f t="shared" si="2"/>
        <v>11025000</v>
      </c>
      <c r="G41" s="70">
        <f t="shared" si="1"/>
        <v>31525000</v>
      </c>
      <c r="H41" s="70"/>
      <c r="I41" s="11"/>
      <c r="J41" s="64">
        <f t="shared" si="0"/>
        <v>1.03</v>
      </c>
    </row>
    <row r="42" spans="1:10" ht="35.1" customHeight="1">
      <c r="A42" s="71">
        <v>23050104</v>
      </c>
      <c r="B42" s="72" t="s">
        <v>93</v>
      </c>
      <c r="C42" s="70"/>
      <c r="D42" s="70">
        <v>0</v>
      </c>
      <c r="E42" s="70">
        <f t="shared" si="2"/>
        <v>0</v>
      </c>
      <c r="F42" s="70">
        <f t="shared" si="2"/>
        <v>0</v>
      </c>
      <c r="G42" s="70">
        <f t="shared" si="1"/>
        <v>0</v>
      </c>
      <c r="H42" s="70"/>
      <c r="I42" s="11"/>
      <c r="J42" s="64">
        <f t="shared" si="0"/>
        <v>1.03</v>
      </c>
    </row>
    <row r="43" spans="1:10" ht="35.1" customHeight="1">
      <c r="A43" s="71">
        <v>23050107</v>
      </c>
      <c r="B43" s="72" t="s">
        <v>94</v>
      </c>
      <c r="C43" s="70"/>
      <c r="D43" s="70">
        <v>0</v>
      </c>
      <c r="E43" s="70">
        <f t="shared" si="2"/>
        <v>0</v>
      </c>
      <c r="F43" s="70">
        <f t="shared" si="2"/>
        <v>0</v>
      </c>
      <c r="G43" s="70">
        <f t="shared" si="1"/>
        <v>0</v>
      </c>
      <c r="H43" s="70"/>
      <c r="I43" s="11"/>
      <c r="J43" s="64">
        <f t="shared" si="0"/>
        <v>1.03</v>
      </c>
    </row>
    <row r="44" spans="1:10" ht="35.1" customHeight="1">
      <c r="A44" s="71">
        <v>23050129</v>
      </c>
      <c r="B44" s="72" t="s">
        <v>188</v>
      </c>
      <c r="C44" s="70"/>
      <c r="D44" s="70">
        <v>0</v>
      </c>
      <c r="E44" s="70">
        <f t="shared" si="2"/>
        <v>0</v>
      </c>
      <c r="F44" s="70">
        <f t="shared" si="2"/>
        <v>0</v>
      </c>
      <c r="G44" s="70">
        <f t="shared" si="1"/>
        <v>0</v>
      </c>
      <c r="H44" s="70"/>
      <c r="I44" s="11"/>
      <c r="J44" s="64">
        <f t="shared" si="0"/>
        <v>1.03</v>
      </c>
    </row>
    <row r="45" spans="1:10" ht="35.1" customHeight="1">
      <c r="A45" s="71">
        <v>23050130</v>
      </c>
      <c r="B45" s="72" t="s">
        <v>151</v>
      </c>
      <c r="C45" s="70">
        <v>110000000</v>
      </c>
      <c r="D45" s="70"/>
      <c r="E45" s="70"/>
      <c r="F45" s="70"/>
      <c r="G45" s="70"/>
      <c r="H45" s="70"/>
      <c r="I45" s="11"/>
      <c r="J45" s="64">
        <f t="shared" si="0"/>
        <v>1.03</v>
      </c>
    </row>
    <row r="46" spans="1:10" ht="35.1" customHeight="1">
      <c r="A46" s="71">
        <v>23050131</v>
      </c>
      <c r="B46" s="72" t="s">
        <v>189</v>
      </c>
      <c r="C46" s="70"/>
      <c r="D46" s="70"/>
      <c r="E46" s="70"/>
      <c r="F46" s="70"/>
      <c r="G46" s="70"/>
      <c r="H46" s="70"/>
      <c r="I46" s="11"/>
      <c r="J46" s="64">
        <f t="shared" si="0"/>
        <v>1.03</v>
      </c>
    </row>
    <row r="47" spans="1:10" ht="35.1" customHeight="1">
      <c r="A47" s="71">
        <v>23050132</v>
      </c>
      <c r="B47" s="72" t="s">
        <v>199</v>
      </c>
      <c r="C47" s="70"/>
      <c r="D47" s="70"/>
      <c r="E47" s="70"/>
      <c r="F47" s="70"/>
      <c r="G47" s="70"/>
      <c r="H47" s="70"/>
      <c r="I47" s="11"/>
      <c r="J47" s="64">
        <f t="shared" si="0"/>
        <v>1.03</v>
      </c>
    </row>
    <row r="48" spans="1:10" ht="35.1" customHeight="1">
      <c r="A48" s="71">
        <v>23050143</v>
      </c>
      <c r="B48" s="72" t="s">
        <v>142</v>
      </c>
      <c r="C48" s="97"/>
      <c r="D48" s="97"/>
      <c r="E48" s="70"/>
      <c r="F48" s="70"/>
      <c r="G48" s="70"/>
      <c r="H48" s="97"/>
      <c r="I48" s="11"/>
      <c r="J48" s="64">
        <f t="shared" si="0"/>
        <v>1.03</v>
      </c>
    </row>
    <row r="49" spans="1:10" ht="35.1" customHeight="1">
      <c r="A49" s="71">
        <v>23050144</v>
      </c>
      <c r="B49" s="72" t="s">
        <v>195</v>
      </c>
      <c r="C49" s="70">
        <v>390000000</v>
      </c>
      <c r="D49" s="70"/>
      <c r="E49" s="70"/>
      <c r="F49" s="70"/>
      <c r="G49" s="70"/>
      <c r="H49" s="70"/>
      <c r="I49" s="11"/>
      <c r="J49" s="64">
        <f t="shared" si="0"/>
        <v>1.03</v>
      </c>
    </row>
    <row r="50" spans="1:10" ht="35.1" customHeight="1">
      <c r="A50" s="71">
        <v>23050148</v>
      </c>
      <c r="B50" s="72" t="s">
        <v>157</v>
      </c>
      <c r="C50" s="70"/>
      <c r="D50" s="70"/>
      <c r="E50" s="70"/>
      <c r="F50" s="70"/>
      <c r="G50" s="70"/>
      <c r="H50" s="70"/>
      <c r="I50" s="11"/>
      <c r="J50" s="64">
        <f t="shared" si="0"/>
        <v>1.03</v>
      </c>
    </row>
    <row r="51" spans="1:10" ht="35.1" customHeight="1">
      <c r="A51" s="71">
        <v>23050149</v>
      </c>
      <c r="B51" s="75" t="s">
        <v>198</v>
      </c>
      <c r="C51" s="70"/>
      <c r="D51" s="70"/>
      <c r="E51" s="70"/>
      <c r="F51" s="70"/>
      <c r="G51" s="70"/>
      <c r="H51" s="70"/>
      <c r="I51" s="11"/>
      <c r="J51" s="64">
        <f t="shared" si="0"/>
        <v>1.03</v>
      </c>
    </row>
    <row r="52" spans="1:10" ht="35.1" customHeight="1">
      <c r="A52" s="107"/>
      <c r="B52" s="108" t="s">
        <v>37</v>
      </c>
      <c r="C52" s="109">
        <f>SUM(C39:C51)</f>
        <v>670200000</v>
      </c>
      <c r="D52" s="109">
        <f>SUM(D39:D51)</f>
        <v>15000000</v>
      </c>
      <c r="E52" s="125">
        <f>SUM(E39:E51)</f>
        <v>15750000</v>
      </c>
      <c r="F52" s="125">
        <f>SUM(F39:F51)</f>
        <v>16537500</v>
      </c>
      <c r="G52" s="109">
        <f>SUM(G39:G51)</f>
        <v>47287500</v>
      </c>
      <c r="H52" s="109"/>
      <c r="I52" s="11"/>
      <c r="J52" s="64">
        <f t="shared" si="0"/>
        <v>1.03</v>
      </c>
    </row>
    <row r="53" spans="1:10" ht="35.1" customHeight="1">
      <c r="A53" s="71"/>
      <c r="B53" s="69"/>
      <c r="C53" s="73"/>
      <c r="D53" s="73"/>
      <c r="E53" s="73"/>
      <c r="F53" s="73"/>
      <c r="G53" s="73"/>
      <c r="H53" s="73"/>
      <c r="I53" s="11"/>
      <c r="J53" s="64">
        <f t="shared" si="0"/>
        <v>1.03</v>
      </c>
    </row>
    <row r="54" spans="1:10" ht="35.1" customHeight="1">
      <c r="A54" s="107"/>
      <c r="B54" s="108" t="s">
        <v>95</v>
      </c>
      <c r="C54" s="125">
        <f>SUM(C52,C36,C30,C22,C13)</f>
        <v>7649615000</v>
      </c>
      <c r="D54" s="125">
        <f>SUM(D52,D36,D30,D22,D13)</f>
        <v>515000000</v>
      </c>
      <c r="E54" s="125">
        <f>SUM(E52,E36,E30,E22,E13)</f>
        <v>540750000</v>
      </c>
      <c r="F54" s="125">
        <f>SUM(F52,F36,F30,F22,F13)</f>
        <v>567787500</v>
      </c>
      <c r="G54" s="125">
        <f>SUM(G52,G36,G30,G22,G13)</f>
        <v>1623537500</v>
      </c>
      <c r="H54" s="109"/>
      <c r="I54" s="11"/>
      <c r="J54" s="64">
        <f t="shared" si="0"/>
        <v>1.03</v>
      </c>
    </row>
    <row r="55" spans="1:10">
      <c r="A55" s="79"/>
      <c r="B55" s="11"/>
      <c r="C55" s="80"/>
      <c r="D55" s="80"/>
      <c r="E55" s="80"/>
      <c r="F55" s="80"/>
      <c r="G55" s="80"/>
      <c r="H55" s="80"/>
      <c r="I55" s="11"/>
    </row>
    <row r="56" spans="1:10">
      <c r="A56" s="79"/>
      <c r="B56" s="11"/>
      <c r="C56" s="11"/>
      <c r="D56" s="11"/>
      <c r="E56" s="11"/>
      <c r="F56" s="11"/>
      <c r="G56" s="11"/>
      <c r="H56" s="11"/>
      <c r="I56" s="11"/>
    </row>
    <row r="57" spans="1:10">
      <c r="A57" s="79"/>
      <c r="B57" s="11"/>
      <c r="C57" s="11"/>
      <c r="D57" s="11"/>
      <c r="E57" s="11"/>
      <c r="F57" s="11"/>
      <c r="G57" s="11"/>
      <c r="H57" s="11"/>
      <c r="I57" s="11"/>
    </row>
    <row r="58" spans="1:10">
      <c r="A58" s="79"/>
      <c r="B58" s="11"/>
      <c r="C58" s="11"/>
      <c r="D58" s="11"/>
      <c r="E58" s="11"/>
      <c r="F58" s="11"/>
      <c r="G58" s="11"/>
      <c r="H58" s="11"/>
      <c r="I58" s="11"/>
    </row>
    <row r="59" spans="1:10">
      <c r="A59" s="79"/>
      <c r="B59" s="11"/>
      <c r="C59" s="11"/>
      <c r="D59" s="11"/>
      <c r="E59" s="11"/>
      <c r="F59" s="11"/>
      <c r="G59" s="11"/>
      <c r="H59" s="11"/>
      <c r="I59" s="11"/>
    </row>
    <row r="60" spans="1:10">
      <c r="A60" s="79"/>
      <c r="B60" s="11"/>
      <c r="C60" s="11"/>
      <c r="D60" s="11"/>
      <c r="E60" s="11"/>
      <c r="F60" s="11"/>
      <c r="G60" s="11"/>
      <c r="H60" s="11"/>
      <c r="I60" s="11"/>
    </row>
    <row r="61" spans="1:10">
      <c r="A61" s="79"/>
      <c r="B61" s="11"/>
      <c r="C61" s="11"/>
      <c r="D61" s="11"/>
      <c r="E61" s="11"/>
      <c r="F61" s="11"/>
      <c r="G61" s="11"/>
      <c r="H61" s="11"/>
      <c r="I61" s="11"/>
    </row>
    <row r="62" spans="1:10">
      <c r="A62" s="79"/>
      <c r="B62" s="11"/>
      <c r="C62" s="11"/>
      <c r="D62" s="11"/>
      <c r="E62" s="11"/>
      <c r="F62" s="11"/>
      <c r="G62" s="11"/>
      <c r="H62" s="11"/>
      <c r="I62" s="11"/>
    </row>
    <row r="63" spans="1:10">
      <c r="A63" s="79"/>
      <c r="B63" s="11"/>
      <c r="C63" s="11"/>
      <c r="D63" s="11"/>
      <c r="E63" s="11"/>
      <c r="F63" s="11"/>
      <c r="G63" s="11"/>
      <c r="H63" s="11"/>
      <c r="I63" s="11"/>
    </row>
    <row r="64" spans="1:10">
      <c r="A64" s="79"/>
      <c r="B64" s="11"/>
      <c r="C64" s="11"/>
      <c r="D64" s="11"/>
      <c r="E64" s="11"/>
      <c r="F64" s="11"/>
      <c r="G64" s="11"/>
      <c r="H64" s="11"/>
      <c r="I64" s="11"/>
    </row>
    <row r="65" spans="1:9">
      <c r="A65" s="79"/>
      <c r="B65" s="11"/>
      <c r="C65" s="11"/>
      <c r="D65" s="11"/>
      <c r="E65" s="11"/>
      <c r="F65" s="11"/>
      <c r="G65" s="11"/>
      <c r="H65" s="11"/>
      <c r="I65" s="11"/>
    </row>
    <row r="66" spans="1:9">
      <c r="A66" s="79"/>
      <c r="B66" s="11"/>
      <c r="C66" s="11"/>
      <c r="D66" s="11"/>
      <c r="E66" s="11"/>
      <c r="F66" s="11"/>
      <c r="G66" s="11"/>
      <c r="H66" s="11"/>
      <c r="I66" s="11"/>
    </row>
    <row r="67" spans="1:9">
      <c r="A67" s="79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0" spans="1:9">
      <c r="A90" s="1"/>
    </row>
    <row r="91" spans="1:9">
      <c r="A91" s="1"/>
    </row>
    <row r="92" spans="1:9">
      <c r="A92" s="1"/>
    </row>
    <row r="93" spans="1:9">
      <c r="A93" s="1"/>
    </row>
    <row r="94" spans="1:9">
      <c r="A94" s="1"/>
    </row>
    <row r="95" spans="1:9">
      <c r="A95" s="1"/>
    </row>
    <row r="96" spans="1:9">
      <c r="A96" s="1"/>
    </row>
    <row r="97" spans="1:1">
      <c r="A97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58" orientation="landscape" useFirstPageNumber="1" verticalDpi="300" r:id="rId1"/>
  <headerFooter>
    <oddFooter>&amp;C&amp;"Arial Black,Regular"&amp;14&amp;P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L97"/>
  <sheetViews>
    <sheetView view="pageBreakPreview" topLeftCell="A37" zoomScale="60" workbookViewId="0">
      <selection activeCell="D13" sqref="D13"/>
    </sheetView>
  </sheetViews>
  <sheetFormatPr defaultColWidth="9.140625" defaultRowHeight="16.5"/>
  <cols>
    <col min="1" max="1" width="14.28515625" style="6" customWidth="1"/>
    <col min="2" max="2" width="83" style="1" customWidth="1"/>
    <col min="3" max="3" width="23.140625" style="1" hidden="1" customWidth="1"/>
    <col min="4" max="4" width="23.140625" style="1" customWidth="1"/>
    <col min="5" max="6" width="22.7109375" style="1" customWidth="1"/>
    <col min="7" max="7" width="22" style="1" customWidth="1"/>
    <col min="8" max="8" width="22.85546875" style="1" customWidth="1"/>
    <col min="9" max="9" width="9.140625" style="1"/>
    <col min="10" max="10" width="19.7109375" style="1" bestFit="1" customWidth="1"/>
    <col min="11" max="11" width="9.140625" style="1"/>
    <col min="12" max="12" width="20.28515625" style="1" customWidth="1"/>
    <col min="13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295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36.75">
      <c r="A5" s="68" t="s">
        <v>3</v>
      </c>
      <c r="B5" s="69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  <c r="I5" s="11"/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I8" s="11"/>
    </row>
    <row r="9" spans="1:10" ht="35.1" customHeight="1">
      <c r="A9" s="16">
        <v>23010105</v>
      </c>
      <c r="B9" s="17" t="s">
        <v>273</v>
      </c>
      <c r="C9" s="15">
        <v>721000000</v>
      </c>
      <c r="D9" s="15">
        <v>519120000</v>
      </c>
      <c r="E9" s="70">
        <f>PRODUCT(D9,1.05)</f>
        <v>545076000</v>
      </c>
      <c r="F9" s="70">
        <f>PRODUCT(E9,1.05)</f>
        <v>572329800</v>
      </c>
      <c r="G9" s="15">
        <f>SUM(D9:F9)</f>
        <v>1636525800</v>
      </c>
      <c r="H9" s="15">
        <v>519120000</v>
      </c>
      <c r="I9" s="11"/>
      <c r="J9" s="1">
        <f>PRODUCT(H9,1.03)</f>
        <v>534693600</v>
      </c>
    </row>
    <row r="10" spans="1:10" ht="35.1" customHeight="1">
      <c r="A10" s="16">
        <v>23010112</v>
      </c>
      <c r="B10" s="17" t="s">
        <v>18</v>
      </c>
      <c r="C10" s="15">
        <v>24000000</v>
      </c>
      <c r="D10" s="15">
        <v>17280000</v>
      </c>
      <c r="E10" s="70">
        <f t="shared" ref="E10:F10" si="0">PRODUCT(D10,1.05)</f>
        <v>18144000</v>
      </c>
      <c r="F10" s="70">
        <f t="shared" si="0"/>
        <v>19051200</v>
      </c>
      <c r="G10" s="15">
        <f>SUM(D10:F10)</f>
        <v>54475200</v>
      </c>
      <c r="H10" s="15">
        <v>17280000</v>
      </c>
      <c r="I10" s="11"/>
      <c r="J10" s="1">
        <f t="shared" ref="J10:J54" si="1">PRODUCT(H10,1.03)</f>
        <v>17798400</v>
      </c>
    </row>
    <row r="11" spans="1:10" s="11" customFormat="1" ht="35.1" customHeight="1">
      <c r="A11" s="71">
        <v>23010121</v>
      </c>
      <c r="B11" s="72" t="s">
        <v>27</v>
      </c>
      <c r="C11" s="70">
        <v>865000000</v>
      </c>
      <c r="D11" s="70">
        <v>622800000</v>
      </c>
      <c r="E11" s="70">
        <f t="shared" ref="E11:F11" si="2">PRODUCT(D11,1.05)</f>
        <v>653940000</v>
      </c>
      <c r="F11" s="70">
        <f t="shared" si="2"/>
        <v>686637000</v>
      </c>
      <c r="G11" s="70">
        <f>SUM(D11:F11)</f>
        <v>1963377000</v>
      </c>
      <c r="H11" s="70">
        <v>622800000</v>
      </c>
      <c r="J11" s="1">
        <f t="shared" si="1"/>
        <v>641484000</v>
      </c>
    </row>
    <row r="12" spans="1:10" s="11" customFormat="1" ht="35.1" customHeight="1">
      <c r="A12" s="71">
        <v>23010122</v>
      </c>
      <c r="B12" s="72" t="s">
        <v>28</v>
      </c>
      <c r="C12" s="70"/>
      <c r="D12" s="70"/>
      <c r="E12" s="70"/>
      <c r="F12" s="70"/>
      <c r="G12" s="70"/>
      <c r="H12" s="70"/>
      <c r="J12" s="1">
        <f t="shared" si="1"/>
        <v>1.03</v>
      </c>
    </row>
    <row r="13" spans="1:10" ht="35.1" customHeight="1">
      <c r="A13" s="71">
        <v>23010156</v>
      </c>
      <c r="B13" s="72" t="s">
        <v>156</v>
      </c>
      <c r="C13" s="70"/>
      <c r="D13" s="70"/>
      <c r="E13" s="70"/>
      <c r="F13" s="70"/>
      <c r="G13" s="70"/>
      <c r="H13" s="70"/>
      <c r="I13" s="11"/>
      <c r="J13" s="1">
        <f t="shared" si="1"/>
        <v>1.03</v>
      </c>
    </row>
    <row r="14" spans="1:10" ht="35.1" customHeight="1">
      <c r="A14" s="71">
        <v>23050157</v>
      </c>
      <c r="B14" s="75" t="s">
        <v>274</v>
      </c>
      <c r="C14" s="70">
        <v>710000000</v>
      </c>
      <c r="D14" s="70">
        <v>511200000</v>
      </c>
      <c r="E14" s="70">
        <f t="shared" ref="E14:F14" si="3">PRODUCT(D14,1.05)</f>
        <v>536760000</v>
      </c>
      <c r="F14" s="70">
        <f t="shared" si="3"/>
        <v>563598000</v>
      </c>
      <c r="G14" s="70">
        <f>SUM(D14:F14)</f>
        <v>1611558000</v>
      </c>
      <c r="H14" s="70">
        <v>511200000</v>
      </c>
      <c r="I14" s="11"/>
      <c r="J14" s="1">
        <f t="shared" si="1"/>
        <v>526536000</v>
      </c>
    </row>
    <row r="15" spans="1:10" ht="35.1" customHeight="1">
      <c r="A15" s="107"/>
      <c r="B15" s="108" t="s">
        <v>37</v>
      </c>
      <c r="C15" s="125">
        <f>SUM(C9:C14)</f>
        <v>2320000000</v>
      </c>
      <c r="D15" s="125">
        <f>SUM(D9:D14)</f>
        <v>1670400000</v>
      </c>
      <c r="E15" s="125">
        <f>SUM(E9:E14)</f>
        <v>1753920000</v>
      </c>
      <c r="F15" s="125">
        <f>SUM(F9:F14)</f>
        <v>1841616000</v>
      </c>
      <c r="G15" s="125">
        <f>SUM(G9:G14)</f>
        <v>5265936000</v>
      </c>
      <c r="H15" s="109">
        <v>1670400000</v>
      </c>
      <c r="I15" s="11"/>
      <c r="J15" s="1">
        <f t="shared" si="1"/>
        <v>1720512000</v>
      </c>
    </row>
    <row r="16" spans="1:10" ht="35.1" customHeight="1">
      <c r="A16" s="71"/>
      <c r="B16" s="72"/>
      <c r="C16" s="134"/>
      <c r="D16" s="134"/>
      <c r="E16" s="134"/>
      <c r="F16" s="134"/>
      <c r="G16" s="134"/>
      <c r="H16" s="70"/>
      <c r="I16" s="11"/>
      <c r="J16" s="1">
        <f t="shared" si="1"/>
        <v>1.03</v>
      </c>
    </row>
    <row r="17" spans="1:12" ht="35.1" customHeight="1">
      <c r="A17" s="68">
        <v>23020100</v>
      </c>
      <c r="B17" s="69" t="s">
        <v>38</v>
      </c>
      <c r="C17" s="70"/>
      <c r="D17" s="70"/>
      <c r="E17" s="70"/>
      <c r="F17" s="70"/>
      <c r="G17" s="70"/>
      <c r="H17" s="70"/>
      <c r="I17" s="11"/>
      <c r="J17" s="1">
        <f t="shared" si="1"/>
        <v>1.03</v>
      </c>
    </row>
    <row r="18" spans="1:12" ht="35.1" customHeight="1">
      <c r="A18" s="71">
        <v>23020101</v>
      </c>
      <c r="B18" s="72" t="s">
        <v>102</v>
      </c>
      <c r="C18" s="70">
        <v>750000000</v>
      </c>
      <c r="D18" s="70">
        <v>540000000</v>
      </c>
      <c r="E18" s="70">
        <f t="shared" ref="E18:F18" si="4">PRODUCT(D18,1.05)</f>
        <v>567000000</v>
      </c>
      <c r="F18" s="70">
        <f t="shared" si="4"/>
        <v>595350000</v>
      </c>
      <c r="G18" s="70">
        <f>SUM(D18:F18)</f>
        <v>1702350000</v>
      </c>
      <c r="H18" s="70">
        <v>540000000</v>
      </c>
      <c r="I18" s="11"/>
      <c r="J18" s="1">
        <f t="shared" si="1"/>
        <v>556200000</v>
      </c>
    </row>
    <row r="19" spans="1:12" ht="35.1" customHeight="1">
      <c r="A19" s="71">
        <v>23020105</v>
      </c>
      <c r="B19" s="72" t="s">
        <v>43</v>
      </c>
      <c r="C19" s="70"/>
      <c r="D19" s="70"/>
      <c r="E19" s="70"/>
      <c r="F19" s="70"/>
      <c r="G19" s="70"/>
      <c r="H19" s="70"/>
      <c r="I19" s="11"/>
      <c r="J19" s="1">
        <f t="shared" si="1"/>
        <v>1.03</v>
      </c>
    </row>
    <row r="20" spans="1:12" ht="35.1" customHeight="1">
      <c r="A20" s="71">
        <v>23020151</v>
      </c>
      <c r="B20" s="72" t="s">
        <v>155</v>
      </c>
      <c r="C20" s="70"/>
      <c r="D20" s="70"/>
      <c r="E20" s="70"/>
      <c r="F20" s="70"/>
      <c r="G20" s="70"/>
      <c r="H20" s="70"/>
      <c r="I20" s="11"/>
      <c r="J20" s="1">
        <f t="shared" si="1"/>
        <v>1.03</v>
      </c>
    </row>
    <row r="21" spans="1:12" ht="35.1" customHeight="1">
      <c r="A21" s="71">
        <v>23020152</v>
      </c>
      <c r="B21" s="72" t="s">
        <v>172</v>
      </c>
      <c r="C21" s="70"/>
      <c r="D21" s="70"/>
      <c r="E21" s="70"/>
      <c r="F21" s="70"/>
      <c r="G21" s="70"/>
      <c r="H21" s="70"/>
      <c r="I21" s="11"/>
      <c r="J21" s="1">
        <f t="shared" si="1"/>
        <v>1.03</v>
      </c>
    </row>
    <row r="22" spans="1:12" ht="35.1" customHeight="1">
      <c r="A22" s="107"/>
      <c r="B22" s="108" t="s">
        <v>37</v>
      </c>
      <c r="C22" s="109">
        <f>SUM(C18:C21)</f>
        <v>750000000</v>
      </c>
      <c r="D22" s="109">
        <f>SUM(D18:D21)</f>
        <v>540000000</v>
      </c>
      <c r="E22" s="125">
        <f>SUM(E18:E21)</f>
        <v>567000000</v>
      </c>
      <c r="F22" s="125">
        <f>SUM(F18:F21)</f>
        <v>595350000</v>
      </c>
      <c r="G22" s="109">
        <f>SUM(G18:G21)</f>
        <v>1702350000</v>
      </c>
      <c r="H22" s="109">
        <v>540000000</v>
      </c>
      <c r="I22" s="11"/>
      <c r="J22" s="1">
        <f t="shared" si="1"/>
        <v>556200000</v>
      </c>
    </row>
    <row r="23" spans="1:12" ht="35.1" customHeight="1">
      <c r="A23" s="71"/>
      <c r="B23" s="69"/>
      <c r="C23" s="70"/>
      <c r="D23" s="70"/>
      <c r="E23" s="70"/>
      <c r="F23" s="70"/>
      <c r="G23" s="70"/>
      <c r="H23" s="70"/>
      <c r="I23" s="11"/>
      <c r="J23" s="1">
        <f t="shared" si="1"/>
        <v>1.03</v>
      </c>
      <c r="L23" s="8">
        <f>SUM(C27-458622500)</f>
        <v>-208622500</v>
      </c>
    </row>
    <row r="24" spans="1:12" ht="35.1" customHeight="1">
      <c r="A24" s="68">
        <v>23030100</v>
      </c>
      <c r="B24" s="69" t="s">
        <v>61</v>
      </c>
      <c r="C24" s="70"/>
      <c r="D24" s="70"/>
      <c r="E24" s="70"/>
      <c r="F24" s="70"/>
      <c r="G24" s="70"/>
      <c r="H24" s="70"/>
      <c r="I24" s="11"/>
      <c r="J24" s="1">
        <f t="shared" si="1"/>
        <v>1.03</v>
      </c>
    </row>
    <row r="25" spans="1:12" ht="35.1" customHeight="1">
      <c r="A25" s="71">
        <v>23030101</v>
      </c>
      <c r="B25" s="72" t="s">
        <v>62</v>
      </c>
      <c r="C25" s="70">
        <v>150000000</v>
      </c>
      <c r="D25" s="15">
        <v>108000000</v>
      </c>
      <c r="E25" s="70">
        <f t="shared" ref="E25:F25" si="5">PRODUCT(D25,1.05)</f>
        <v>113400000</v>
      </c>
      <c r="F25" s="70">
        <f t="shared" si="5"/>
        <v>119070000</v>
      </c>
      <c r="G25" s="70">
        <f>SUM(D25:F25)</f>
        <v>340470000</v>
      </c>
      <c r="H25" s="70">
        <v>108000000</v>
      </c>
      <c r="I25" s="11"/>
      <c r="J25" s="1">
        <f t="shared" si="1"/>
        <v>111240000</v>
      </c>
    </row>
    <row r="26" spans="1:12" ht="35.1" customHeight="1">
      <c r="A26" s="16">
        <v>23030104</v>
      </c>
      <c r="B26" s="17" t="s">
        <v>65</v>
      </c>
      <c r="C26" s="15">
        <v>100000000</v>
      </c>
      <c r="D26" s="15">
        <v>72000000</v>
      </c>
      <c r="E26" s="70">
        <f t="shared" ref="E26:F26" si="6">PRODUCT(D26,1.05)</f>
        <v>75600000</v>
      </c>
      <c r="F26" s="70">
        <f t="shared" si="6"/>
        <v>79380000</v>
      </c>
      <c r="G26" s="15">
        <f>SUM(D26:F26)</f>
        <v>226980000</v>
      </c>
      <c r="H26" s="15">
        <v>72000000</v>
      </c>
      <c r="I26" s="11"/>
      <c r="J26" s="1">
        <f t="shared" si="1"/>
        <v>74160000</v>
      </c>
    </row>
    <row r="27" spans="1:12" ht="35.1" customHeight="1">
      <c r="A27" s="71">
        <v>23030105</v>
      </c>
      <c r="B27" s="72" t="s">
        <v>143</v>
      </c>
      <c r="C27" s="70">
        <v>250000000</v>
      </c>
      <c r="D27" s="15">
        <v>180000000</v>
      </c>
      <c r="E27" s="70">
        <f t="shared" ref="E27:F27" si="7">PRODUCT(D27,1.05)</f>
        <v>189000000</v>
      </c>
      <c r="F27" s="70">
        <f t="shared" si="7"/>
        <v>198450000</v>
      </c>
      <c r="G27" s="70">
        <f>SUM(D27:F27)</f>
        <v>567450000</v>
      </c>
      <c r="H27" s="70">
        <v>180000000</v>
      </c>
      <c r="I27" s="11"/>
      <c r="J27" s="1">
        <f t="shared" si="1"/>
        <v>185400000</v>
      </c>
    </row>
    <row r="28" spans="1:12" ht="35.1" customHeight="1">
      <c r="A28" s="71">
        <v>23030106</v>
      </c>
      <c r="B28" s="72" t="s">
        <v>67</v>
      </c>
      <c r="C28" s="70"/>
      <c r="D28" s="70"/>
      <c r="E28" s="70"/>
      <c r="F28" s="70"/>
      <c r="G28" s="70"/>
      <c r="H28" s="70"/>
      <c r="I28" s="11"/>
      <c r="J28" s="1">
        <f t="shared" si="1"/>
        <v>1.03</v>
      </c>
    </row>
    <row r="29" spans="1:12" ht="35.1" customHeight="1">
      <c r="A29" s="16">
        <v>23030121</v>
      </c>
      <c r="B29" s="17" t="s">
        <v>77</v>
      </c>
      <c r="C29" s="15">
        <v>400000000</v>
      </c>
      <c r="D29" s="15">
        <v>288000000</v>
      </c>
      <c r="E29" s="70">
        <f t="shared" ref="E29:F29" si="8">PRODUCT(D29,1.05)</f>
        <v>302400000</v>
      </c>
      <c r="F29" s="70">
        <f t="shared" si="8"/>
        <v>317520000</v>
      </c>
      <c r="G29" s="15">
        <f>SUM(D29:F29)</f>
        <v>907920000</v>
      </c>
      <c r="H29" s="15">
        <v>288000000</v>
      </c>
      <c r="I29" s="11"/>
      <c r="J29" s="1">
        <f t="shared" si="1"/>
        <v>296640000</v>
      </c>
    </row>
    <row r="30" spans="1:12" ht="35.1" customHeight="1">
      <c r="A30" s="71">
        <v>23020155</v>
      </c>
      <c r="B30" s="72" t="s">
        <v>186</v>
      </c>
      <c r="C30" s="70"/>
      <c r="D30" s="70"/>
      <c r="E30" s="70"/>
      <c r="F30" s="70"/>
      <c r="G30" s="70"/>
      <c r="H30" s="70"/>
      <c r="I30" s="11"/>
      <c r="J30" s="1">
        <f t="shared" si="1"/>
        <v>1.03</v>
      </c>
    </row>
    <row r="31" spans="1:12" ht="35.1" customHeight="1">
      <c r="A31" s="71">
        <v>23020156</v>
      </c>
      <c r="B31" s="72" t="s">
        <v>100</v>
      </c>
      <c r="C31" s="70"/>
      <c r="D31" s="70"/>
      <c r="E31" s="70"/>
      <c r="F31" s="70"/>
      <c r="G31" s="70"/>
      <c r="H31" s="70"/>
      <c r="I31" s="11"/>
      <c r="J31" s="1">
        <f t="shared" si="1"/>
        <v>1.03</v>
      </c>
    </row>
    <row r="32" spans="1:12" ht="35.1" customHeight="1">
      <c r="A32" s="107"/>
      <c r="B32" s="108" t="s">
        <v>37</v>
      </c>
      <c r="C32" s="109">
        <f>SUM(C25:C31)</f>
        <v>900000000</v>
      </c>
      <c r="D32" s="109">
        <f>SUM(D25:D31)</f>
        <v>648000000</v>
      </c>
      <c r="E32" s="109">
        <f>SUM(E25:E31)</f>
        <v>680400000</v>
      </c>
      <c r="F32" s="109">
        <f>SUM(F25:F31)</f>
        <v>714420000</v>
      </c>
      <c r="G32" s="109">
        <f>SUM(G25:G31)</f>
        <v>2042820000</v>
      </c>
      <c r="H32" s="109">
        <v>648000000</v>
      </c>
      <c r="I32" s="11"/>
      <c r="J32" s="1">
        <f t="shared" si="1"/>
        <v>667440000</v>
      </c>
    </row>
    <row r="33" spans="1:10" ht="35.1" customHeight="1">
      <c r="A33" s="71"/>
      <c r="B33" s="69"/>
      <c r="C33" s="70"/>
      <c r="D33" s="70"/>
      <c r="E33" s="70"/>
      <c r="F33" s="70"/>
      <c r="G33" s="70"/>
      <c r="H33" s="70"/>
      <c r="I33" s="11"/>
      <c r="J33" s="1">
        <f t="shared" si="1"/>
        <v>1.03</v>
      </c>
    </row>
    <row r="34" spans="1:10" ht="35.1" customHeight="1">
      <c r="A34" s="68">
        <v>23040100</v>
      </c>
      <c r="B34" s="69" t="s">
        <v>83</v>
      </c>
      <c r="C34" s="70"/>
      <c r="D34" s="70"/>
      <c r="E34" s="70"/>
      <c r="F34" s="70"/>
      <c r="G34" s="70"/>
      <c r="H34" s="70"/>
      <c r="I34" s="11"/>
      <c r="J34" s="1">
        <f t="shared" si="1"/>
        <v>1.03</v>
      </c>
    </row>
    <row r="35" spans="1:10" ht="35.1" customHeight="1">
      <c r="A35" s="71">
        <v>23040101</v>
      </c>
      <c r="B35" s="72" t="s">
        <v>84</v>
      </c>
      <c r="C35" s="70"/>
      <c r="D35" s="70"/>
      <c r="E35" s="70"/>
      <c r="F35" s="70"/>
      <c r="G35" s="70"/>
      <c r="H35" s="70"/>
      <c r="I35" s="11"/>
      <c r="J35" s="1">
        <f t="shared" si="1"/>
        <v>1.03</v>
      </c>
    </row>
    <row r="36" spans="1:10" ht="35.1" customHeight="1">
      <c r="A36" s="71">
        <v>23040102</v>
      </c>
      <c r="B36" s="72" t="s">
        <v>85</v>
      </c>
      <c r="C36" s="70"/>
      <c r="D36" s="70"/>
      <c r="E36" s="70"/>
      <c r="F36" s="70"/>
      <c r="G36" s="70"/>
      <c r="H36" s="70"/>
      <c r="I36" s="11"/>
      <c r="J36" s="1">
        <f t="shared" si="1"/>
        <v>1.03</v>
      </c>
    </row>
    <row r="37" spans="1:10" ht="35.1" customHeight="1">
      <c r="A37" s="71">
        <v>23040107</v>
      </c>
      <c r="B37" s="72" t="s">
        <v>104</v>
      </c>
      <c r="C37" s="70"/>
      <c r="D37" s="70"/>
      <c r="E37" s="70"/>
      <c r="F37" s="70"/>
      <c r="G37" s="70"/>
      <c r="H37" s="70"/>
      <c r="I37" s="11"/>
      <c r="J37" s="1">
        <f t="shared" si="1"/>
        <v>1.03</v>
      </c>
    </row>
    <row r="38" spans="1:10" ht="35.1" customHeight="1">
      <c r="A38" s="71">
        <v>23040108</v>
      </c>
      <c r="B38" s="72" t="s">
        <v>103</v>
      </c>
      <c r="C38" s="70">
        <v>20000000</v>
      </c>
      <c r="D38" s="70">
        <v>14400000</v>
      </c>
      <c r="E38" s="70">
        <f t="shared" ref="E38:F39" si="9">PRODUCT(D38,1.05)</f>
        <v>15120000</v>
      </c>
      <c r="F38" s="70">
        <f t="shared" si="9"/>
        <v>15876000</v>
      </c>
      <c r="G38" s="70">
        <f>SUM(D38:F38)</f>
        <v>45396000</v>
      </c>
      <c r="H38" s="70">
        <v>14400000</v>
      </c>
      <c r="I38" s="11"/>
      <c r="J38" s="1">
        <f t="shared" si="1"/>
        <v>14832000</v>
      </c>
    </row>
    <row r="39" spans="1:10" ht="35.1" customHeight="1">
      <c r="A39" s="71">
        <v>23040109</v>
      </c>
      <c r="B39" s="72" t="s">
        <v>200</v>
      </c>
      <c r="C39" s="70">
        <v>80000000</v>
      </c>
      <c r="D39" s="70">
        <v>57600000</v>
      </c>
      <c r="E39" s="70">
        <f t="shared" si="9"/>
        <v>60480000</v>
      </c>
      <c r="F39" s="70">
        <f t="shared" si="9"/>
        <v>63504000</v>
      </c>
      <c r="G39" s="70">
        <f>SUM(D39:F39)</f>
        <v>181584000</v>
      </c>
      <c r="H39" s="70">
        <v>57600000</v>
      </c>
      <c r="I39" s="11"/>
      <c r="J39" s="1">
        <f t="shared" si="1"/>
        <v>59328000</v>
      </c>
    </row>
    <row r="40" spans="1:10" ht="35.1" customHeight="1">
      <c r="A40" s="107"/>
      <c r="B40" s="108" t="s">
        <v>37</v>
      </c>
      <c r="C40" s="109">
        <f>SUM(C38:C39)</f>
        <v>100000000</v>
      </c>
      <c r="D40" s="109">
        <f>SUM(D35:D39)</f>
        <v>72000000</v>
      </c>
      <c r="E40" s="109">
        <f>SUM(E38:E39)</f>
        <v>75600000</v>
      </c>
      <c r="F40" s="109">
        <f>SUM(F38:F39)</f>
        <v>79380000</v>
      </c>
      <c r="G40" s="109">
        <f>SUM(G38:G39)</f>
        <v>226980000</v>
      </c>
      <c r="H40" s="109">
        <v>72000000</v>
      </c>
      <c r="I40" s="11"/>
      <c r="J40" s="1">
        <f t="shared" si="1"/>
        <v>74160000</v>
      </c>
    </row>
    <row r="41" spans="1:10" ht="35.1" customHeight="1">
      <c r="A41" s="71"/>
      <c r="B41" s="69"/>
      <c r="C41" s="70"/>
      <c r="D41" s="70"/>
      <c r="E41" s="70"/>
      <c r="F41" s="70"/>
      <c r="G41" s="70"/>
      <c r="H41" s="70"/>
      <c r="I41" s="11"/>
      <c r="J41" s="1">
        <f t="shared" si="1"/>
        <v>1.03</v>
      </c>
    </row>
    <row r="42" spans="1:10" ht="35.1" customHeight="1">
      <c r="A42" s="68">
        <v>23050100</v>
      </c>
      <c r="B42" s="69" t="s">
        <v>89</v>
      </c>
      <c r="C42" s="70"/>
      <c r="D42" s="70"/>
      <c r="E42" s="70"/>
      <c r="F42" s="70"/>
      <c r="G42" s="70"/>
      <c r="H42" s="70"/>
      <c r="I42" s="11"/>
      <c r="J42" s="1">
        <f t="shared" si="1"/>
        <v>1.03</v>
      </c>
    </row>
    <row r="43" spans="1:10" ht="35.1" customHeight="1">
      <c r="A43" s="71">
        <v>23050101</v>
      </c>
      <c r="B43" s="72" t="s">
        <v>90</v>
      </c>
      <c r="C43" s="70"/>
      <c r="D43" s="70"/>
      <c r="E43" s="70"/>
      <c r="F43" s="70"/>
      <c r="G43" s="70"/>
      <c r="H43" s="70"/>
      <c r="I43" s="11"/>
      <c r="J43" s="1">
        <f t="shared" si="1"/>
        <v>1.03</v>
      </c>
    </row>
    <row r="44" spans="1:10" ht="35.1" customHeight="1">
      <c r="A44" s="71">
        <v>23050102</v>
      </c>
      <c r="B44" s="72" t="s">
        <v>91</v>
      </c>
      <c r="C44" s="70"/>
      <c r="D44" s="70"/>
      <c r="E44" s="70"/>
      <c r="F44" s="70"/>
      <c r="G44" s="70"/>
      <c r="H44" s="70"/>
      <c r="I44" s="11"/>
      <c r="J44" s="1">
        <f t="shared" si="1"/>
        <v>1.03</v>
      </c>
    </row>
    <row r="45" spans="1:10" ht="35.1" customHeight="1">
      <c r="A45" s="71">
        <v>23050103</v>
      </c>
      <c r="B45" s="72" t="s">
        <v>92</v>
      </c>
      <c r="C45" s="70">
        <v>150000000</v>
      </c>
      <c r="D45" s="70">
        <v>108000000</v>
      </c>
      <c r="E45" s="70">
        <f t="shared" ref="E45:F45" si="10">PRODUCT(D45,1.05)</f>
        <v>113400000</v>
      </c>
      <c r="F45" s="70">
        <f t="shared" si="10"/>
        <v>119070000</v>
      </c>
      <c r="G45" s="70">
        <f>SUM(D45:F45)</f>
        <v>340470000</v>
      </c>
      <c r="H45" s="70">
        <v>108000000</v>
      </c>
      <c r="I45" s="11"/>
      <c r="J45" s="1">
        <f t="shared" si="1"/>
        <v>111240000</v>
      </c>
    </row>
    <row r="46" spans="1:10" ht="35.1" customHeight="1">
      <c r="A46" s="71">
        <v>23050104</v>
      </c>
      <c r="B46" s="72" t="s">
        <v>93</v>
      </c>
      <c r="C46" s="70"/>
      <c r="D46" s="70"/>
      <c r="E46" s="70"/>
      <c r="F46" s="70"/>
      <c r="G46" s="70"/>
      <c r="H46" s="70"/>
      <c r="I46" s="11"/>
      <c r="J46" s="1">
        <f t="shared" si="1"/>
        <v>1.03</v>
      </c>
    </row>
    <row r="47" spans="1:10" ht="35.1" customHeight="1">
      <c r="A47" s="71">
        <v>23050107</v>
      </c>
      <c r="B47" s="72" t="s">
        <v>94</v>
      </c>
      <c r="C47" s="70"/>
      <c r="D47" s="70"/>
      <c r="E47" s="70"/>
      <c r="F47" s="70"/>
      <c r="G47" s="70"/>
      <c r="H47" s="70"/>
      <c r="I47" s="11"/>
      <c r="J47" s="1">
        <f t="shared" si="1"/>
        <v>1.03</v>
      </c>
    </row>
    <row r="48" spans="1:10" ht="35.1" customHeight="1">
      <c r="A48" s="71">
        <v>23050129</v>
      </c>
      <c r="B48" s="72" t="s">
        <v>188</v>
      </c>
      <c r="C48" s="70"/>
      <c r="D48" s="70"/>
      <c r="E48" s="70"/>
      <c r="F48" s="70"/>
      <c r="G48" s="70"/>
      <c r="H48" s="70"/>
      <c r="I48" s="11"/>
      <c r="J48" s="1">
        <f t="shared" si="1"/>
        <v>1.03</v>
      </c>
    </row>
    <row r="49" spans="1:10" ht="35.1" customHeight="1">
      <c r="A49" s="71">
        <v>23050130</v>
      </c>
      <c r="B49" s="72" t="s">
        <v>151</v>
      </c>
      <c r="C49" s="70">
        <v>230000000</v>
      </c>
      <c r="D49" s="70">
        <v>165600000</v>
      </c>
      <c r="E49" s="70">
        <f t="shared" ref="E49:F49" si="11">PRODUCT(D49,1.05)</f>
        <v>173880000</v>
      </c>
      <c r="F49" s="70">
        <f t="shared" si="11"/>
        <v>182574000</v>
      </c>
      <c r="G49" s="70">
        <f>SUM(D49:F49)</f>
        <v>522054000</v>
      </c>
      <c r="H49" s="70">
        <v>165600000</v>
      </c>
      <c r="I49" s="11"/>
      <c r="J49" s="1">
        <f t="shared" si="1"/>
        <v>170568000</v>
      </c>
    </row>
    <row r="50" spans="1:10" ht="35.1" customHeight="1">
      <c r="A50" s="71">
        <v>23050150</v>
      </c>
      <c r="B50" s="75" t="s">
        <v>275</v>
      </c>
      <c r="C50" s="70"/>
      <c r="D50" s="70">
        <v>200000000</v>
      </c>
      <c r="E50" s="70">
        <f t="shared" ref="E50:F51" si="12">PRODUCT(D50,1.05)</f>
        <v>210000000</v>
      </c>
      <c r="F50" s="70">
        <f t="shared" si="12"/>
        <v>220500000</v>
      </c>
      <c r="G50" s="70">
        <f>SUM(D50:F50)</f>
        <v>630500000</v>
      </c>
      <c r="H50" s="70">
        <v>200000000</v>
      </c>
      <c r="I50" s="11"/>
      <c r="J50" s="1">
        <f t="shared" si="1"/>
        <v>206000000</v>
      </c>
    </row>
    <row r="51" spans="1:10" ht="35.1" customHeight="1">
      <c r="A51" s="71">
        <v>23050151</v>
      </c>
      <c r="B51" s="75" t="s">
        <v>276</v>
      </c>
      <c r="C51" s="70">
        <v>550000000</v>
      </c>
      <c r="D51" s="70">
        <v>196000000</v>
      </c>
      <c r="E51" s="70">
        <f t="shared" si="12"/>
        <v>205800000</v>
      </c>
      <c r="F51" s="70">
        <f t="shared" si="12"/>
        <v>216090000</v>
      </c>
      <c r="G51" s="70">
        <f>SUM(D51:F51)</f>
        <v>617890000</v>
      </c>
      <c r="H51" s="70">
        <v>196000000</v>
      </c>
      <c r="I51" s="11"/>
      <c r="J51" s="1">
        <f t="shared" si="1"/>
        <v>201880000</v>
      </c>
    </row>
    <row r="52" spans="1:10" ht="35.1" customHeight="1">
      <c r="A52" s="71"/>
      <c r="B52" s="108" t="s">
        <v>37</v>
      </c>
      <c r="C52" s="109">
        <f>SUM(C43:C51)</f>
        <v>930000000</v>
      </c>
      <c r="D52" s="109">
        <f>SUM(D43:D51)</f>
        <v>669600000</v>
      </c>
      <c r="E52" s="110">
        <f>SUM(E45:E51)</f>
        <v>703080000</v>
      </c>
      <c r="F52" s="110">
        <f>SUM(F45:F51)</f>
        <v>738234000</v>
      </c>
      <c r="G52" s="109">
        <f>SUM(G45:G51)</f>
        <v>2110914000</v>
      </c>
      <c r="H52" s="109">
        <v>669600000</v>
      </c>
      <c r="I52" s="11"/>
      <c r="J52" s="1">
        <f t="shared" si="1"/>
        <v>689688000</v>
      </c>
    </row>
    <row r="53" spans="1:10" ht="18.75">
      <c r="A53" s="71"/>
      <c r="B53" s="69"/>
      <c r="C53" s="70"/>
      <c r="D53" s="70"/>
      <c r="E53" s="70"/>
      <c r="F53" s="70"/>
      <c r="G53" s="70"/>
      <c r="H53" s="70"/>
      <c r="I53" s="11"/>
      <c r="J53" s="1">
        <f t="shared" si="1"/>
        <v>1.03</v>
      </c>
    </row>
    <row r="54" spans="1:10" ht="18.75">
      <c r="A54" s="107"/>
      <c r="B54" s="108" t="s">
        <v>95</v>
      </c>
      <c r="C54" s="125">
        <f>SUM(C15,C22,C32,C40,C52)</f>
        <v>5000000000</v>
      </c>
      <c r="D54" s="125">
        <f>SUM(D52,D40,D32,D22,D15)</f>
        <v>3600000000</v>
      </c>
      <c r="E54" s="125">
        <f>E15+E22+E32+E40+E52</f>
        <v>3780000000</v>
      </c>
      <c r="F54" s="125">
        <f>F15+F22+F32+F40+F52</f>
        <v>3969000000</v>
      </c>
      <c r="G54" s="125">
        <f>G15+G22+G32+G40+G52</f>
        <v>11349000000</v>
      </c>
      <c r="H54" s="109">
        <v>3600000000</v>
      </c>
      <c r="I54" s="11"/>
      <c r="J54" s="1">
        <f t="shared" si="1"/>
        <v>3708000000</v>
      </c>
    </row>
    <row r="55" spans="1:10">
      <c r="A55" s="79"/>
      <c r="B55" s="11"/>
      <c r="C55" s="80"/>
      <c r="D55" s="80"/>
      <c r="E55" s="80"/>
      <c r="F55" s="80"/>
      <c r="G55" s="80"/>
      <c r="H55" s="80"/>
      <c r="I55" s="11"/>
    </row>
    <row r="56" spans="1:10">
      <c r="A56" s="79"/>
      <c r="B56" s="11"/>
      <c r="C56" s="11"/>
      <c r="D56" s="11"/>
      <c r="E56" s="11"/>
      <c r="F56" s="11"/>
      <c r="G56" s="11"/>
      <c r="H56" s="11"/>
      <c r="I56" s="11"/>
    </row>
    <row r="57" spans="1:10">
      <c r="A57" s="79"/>
      <c r="B57" s="11"/>
      <c r="C57" s="11"/>
      <c r="D57" s="11"/>
      <c r="E57" s="11"/>
      <c r="F57" s="11"/>
      <c r="G57" s="11"/>
      <c r="H57" s="11"/>
      <c r="I57" s="11"/>
    </row>
    <row r="58" spans="1:10">
      <c r="A58" s="79"/>
      <c r="B58" s="11"/>
      <c r="C58" s="11"/>
      <c r="D58" s="11"/>
      <c r="E58" s="11"/>
      <c r="F58" s="11"/>
      <c r="G58" s="11"/>
      <c r="H58" s="11"/>
      <c r="I58" s="11"/>
    </row>
    <row r="59" spans="1:10">
      <c r="A59" s="79"/>
      <c r="B59" s="11"/>
      <c r="C59" s="11"/>
      <c r="D59" s="11"/>
      <c r="E59" s="11"/>
      <c r="F59" s="11"/>
      <c r="G59" s="11"/>
      <c r="H59" s="11"/>
      <c r="I59" s="11"/>
    </row>
    <row r="60" spans="1:10">
      <c r="A60" s="79"/>
      <c r="B60" s="11"/>
      <c r="C60" s="11"/>
      <c r="D60" s="11"/>
      <c r="E60" s="11"/>
      <c r="F60" s="11"/>
      <c r="G60" s="11"/>
      <c r="H60" s="11"/>
      <c r="I60" s="11"/>
    </row>
    <row r="61" spans="1:10">
      <c r="A61" s="79"/>
      <c r="B61" s="11"/>
      <c r="C61" s="11"/>
      <c r="D61" s="11"/>
      <c r="E61" s="11"/>
      <c r="F61" s="11"/>
      <c r="G61" s="11"/>
      <c r="H61" s="11"/>
      <c r="I61" s="11"/>
    </row>
    <row r="62" spans="1:10">
      <c r="A62" s="79"/>
      <c r="B62" s="11"/>
      <c r="C62" s="11"/>
      <c r="D62" s="11"/>
      <c r="E62" s="11"/>
      <c r="F62" s="11"/>
      <c r="G62" s="11"/>
      <c r="H62" s="11"/>
      <c r="I62" s="11"/>
    </row>
    <row r="63" spans="1:10">
      <c r="A63" s="79"/>
      <c r="B63" s="11"/>
      <c r="C63" s="11"/>
      <c r="D63" s="11"/>
      <c r="E63" s="11"/>
      <c r="F63" s="11"/>
      <c r="G63" s="11"/>
      <c r="H63" s="11"/>
      <c r="I63" s="11"/>
    </row>
    <row r="64" spans="1:10">
      <c r="A64" s="79"/>
      <c r="B64" s="11"/>
      <c r="C64" s="11"/>
      <c r="D64" s="11"/>
      <c r="E64" s="11"/>
      <c r="F64" s="11"/>
      <c r="G64" s="11"/>
      <c r="H64" s="11"/>
      <c r="I64" s="11"/>
    </row>
    <row r="65" spans="1:9">
      <c r="A65" s="79"/>
      <c r="B65" s="11"/>
      <c r="C65" s="11"/>
      <c r="D65" s="11"/>
      <c r="E65" s="11"/>
      <c r="F65" s="11"/>
      <c r="G65" s="11"/>
      <c r="H65" s="11"/>
      <c r="I65" s="11"/>
    </row>
    <row r="66" spans="1:9">
      <c r="A66" s="79"/>
      <c r="B66" s="11"/>
      <c r="C66" s="11"/>
      <c r="D66" s="11"/>
      <c r="E66" s="11"/>
      <c r="F66" s="11"/>
      <c r="G66" s="11"/>
      <c r="H66" s="11"/>
      <c r="I66" s="11"/>
    </row>
    <row r="67" spans="1:9">
      <c r="A67" s="79"/>
      <c r="B67" s="11"/>
      <c r="C67" s="11"/>
      <c r="D67" s="11"/>
      <c r="E67" s="11"/>
      <c r="F67" s="11"/>
      <c r="G67" s="11"/>
      <c r="H67" s="11"/>
      <c r="I67" s="11"/>
    </row>
    <row r="68" spans="1:9">
      <c r="A68" s="11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</row>
    <row r="87" spans="1:9">
      <c r="A87" s="11"/>
      <c r="B87" s="11"/>
      <c r="C87" s="11"/>
      <c r="D87" s="11"/>
      <c r="E87" s="11"/>
      <c r="F87" s="11"/>
      <c r="G87" s="11"/>
      <c r="H87" s="11"/>
    </row>
    <row r="88" spans="1:9">
      <c r="A88" s="11"/>
      <c r="B88" s="11"/>
      <c r="C88" s="11"/>
      <c r="D88" s="11"/>
      <c r="E88" s="11"/>
      <c r="F88" s="11"/>
      <c r="G88" s="11"/>
      <c r="H88" s="11"/>
    </row>
    <row r="89" spans="1:9">
      <c r="A89" s="11"/>
      <c r="B89" s="11"/>
      <c r="C89" s="11"/>
      <c r="D89" s="11"/>
      <c r="E89" s="11"/>
      <c r="F89" s="11"/>
      <c r="G89" s="11"/>
      <c r="H89" s="11"/>
    </row>
    <row r="90" spans="1:9">
      <c r="A90" s="1"/>
    </row>
    <row r="91" spans="1:9">
      <c r="A91" s="1"/>
    </row>
    <row r="92" spans="1:9">
      <c r="A92" s="1"/>
    </row>
    <row r="93" spans="1:9">
      <c r="A93" s="1"/>
    </row>
    <row r="94" spans="1:9">
      <c r="A94" s="1"/>
    </row>
    <row r="95" spans="1:9">
      <c r="A95" s="1"/>
    </row>
    <row r="96" spans="1:9">
      <c r="A96" s="1"/>
    </row>
    <row r="97" spans="1:1">
      <c r="A97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60" orientation="landscape" useFirstPageNumber="1" verticalDpi="300" r:id="rId1"/>
  <headerFooter>
    <oddFooter>&amp;C&amp;"Arial Black,Regular"&amp;14&amp;P</oddFooter>
  </headerFooter>
  <rowBreaks count="1" manualBreakCount="1">
    <brk id="28" max="8" man="1"/>
  </rowBreaks>
</worksheet>
</file>

<file path=xl/worksheets/sheet52.xml><?xml version="1.0" encoding="utf-8"?>
<worksheet xmlns="http://schemas.openxmlformats.org/spreadsheetml/2006/main" xmlns:r="http://schemas.openxmlformats.org/officeDocument/2006/relationships">
  <dimension ref="A1:L99"/>
  <sheetViews>
    <sheetView view="pageBreakPreview" topLeftCell="A43" zoomScale="60" workbookViewId="0">
      <selection activeCell="D31" sqref="D31"/>
    </sheetView>
  </sheetViews>
  <sheetFormatPr defaultColWidth="9.140625" defaultRowHeight="16.5"/>
  <cols>
    <col min="1" max="1" width="14.28515625" style="6" customWidth="1"/>
    <col min="2" max="2" width="83" style="1" customWidth="1"/>
    <col min="3" max="3" width="23.140625" style="1" hidden="1" customWidth="1"/>
    <col min="4" max="4" width="23.140625" style="1" customWidth="1"/>
    <col min="5" max="6" width="22.7109375" style="1" customWidth="1"/>
    <col min="7" max="7" width="22" style="1" customWidth="1"/>
    <col min="8" max="8" width="22.85546875" style="1" customWidth="1"/>
    <col min="9" max="9" width="9.140625" style="1"/>
    <col min="10" max="10" width="19.7109375" style="1" bestFit="1" customWidth="1"/>
    <col min="11" max="11" width="9.140625" style="1"/>
    <col min="12" max="12" width="20.28515625" style="1" customWidth="1"/>
    <col min="13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291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36.75">
      <c r="A5" s="68" t="s">
        <v>3</v>
      </c>
      <c r="B5" s="69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  <c r="I5" s="11"/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I8" s="11"/>
    </row>
    <row r="9" spans="1:10" ht="35.1" customHeight="1">
      <c r="A9" s="16">
        <v>23010105</v>
      </c>
      <c r="B9" s="17" t="s">
        <v>273</v>
      </c>
      <c r="C9" s="15"/>
      <c r="D9" s="15"/>
      <c r="E9" s="70"/>
      <c r="F9" s="70"/>
      <c r="G9" s="15"/>
      <c r="H9" s="15"/>
      <c r="I9" s="11"/>
      <c r="J9" s="8"/>
    </row>
    <row r="10" spans="1:10" ht="35.1" customHeight="1">
      <c r="A10" s="16">
        <v>23010112</v>
      </c>
      <c r="B10" s="17" t="s">
        <v>18</v>
      </c>
      <c r="C10" s="15"/>
      <c r="D10" s="15"/>
      <c r="E10" s="70"/>
      <c r="F10" s="70"/>
      <c r="G10" s="15"/>
      <c r="H10" s="15"/>
      <c r="I10" s="11"/>
      <c r="J10" s="64"/>
    </row>
    <row r="11" spans="1:10" s="11" customFormat="1" ht="35.1" customHeight="1">
      <c r="A11" s="71">
        <v>23010121</v>
      </c>
      <c r="B11" s="72" t="s">
        <v>27</v>
      </c>
      <c r="C11" s="70"/>
      <c r="D11" s="70"/>
      <c r="E11" s="70"/>
      <c r="F11" s="70"/>
      <c r="G11" s="70"/>
      <c r="H11" s="70"/>
      <c r="J11" s="64"/>
    </row>
    <row r="12" spans="1:10" s="11" customFormat="1" ht="35.1" customHeight="1">
      <c r="A12" s="71">
        <v>23010122</v>
      </c>
      <c r="B12" s="75" t="s">
        <v>292</v>
      </c>
      <c r="C12" s="70">
        <v>399365000</v>
      </c>
      <c r="D12" s="70">
        <v>296169084</v>
      </c>
      <c r="E12" s="70">
        <f>PRODUCT(D12,1.05)</f>
        <v>310977538.19999999</v>
      </c>
      <c r="F12" s="70">
        <f>PRODUCT(E12,1.05)</f>
        <v>326526415.11000001</v>
      </c>
      <c r="G12" s="70">
        <f>SUM(D12:F12)</f>
        <v>933673037.31000006</v>
      </c>
      <c r="H12" s="70">
        <v>287542800</v>
      </c>
      <c r="J12" s="64">
        <f>PRODUCT(H12,1.03)</f>
        <v>296169084</v>
      </c>
    </row>
    <row r="13" spans="1:10" ht="35.1" customHeight="1">
      <c r="A13" s="71">
        <v>23010155</v>
      </c>
      <c r="B13" s="72" t="s">
        <v>145</v>
      </c>
      <c r="C13" s="70"/>
      <c r="D13" s="70"/>
      <c r="E13" s="70"/>
      <c r="F13" s="70"/>
      <c r="G13" s="70"/>
      <c r="H13" s="70"/>
      <c r="I13" s="11"/>
      <c r="J13" s="64">
        <f t="shared" ref="J13:J55" si="0">PRODUCT(H13,1.03)</f>
        <v>1.03</v>
      </c>
    </row>
    <row r="14" spans="1:10" ht="35.1" customHeight="1">
      <c r="A14" s="71">
        <v>23010156</v>
      </c>
      <c r="B14" s="72" t="s">
        <v>156</v>
      </c>
      <c r="C14" s="70"/>
      <c r="D14" s="70"/>
      <c r="E14" s="70"/>
      <c r="F14" s="70"/>
      <c r="G14" s="70"/>
      <c r="H14" s="70"/>
      <c r="I14" s="11"/>
      <c r="J14" s="64">
        <f t="shared" si="0"/>
        <v>1.03</v>
      </c>
    </row>
    <row r="15" spans="1:10" ht="35.1" customHeight="1">
      <c r="A15" s="71">
        <v>23050157</v>
      </c>
      <c r="B15" s="75" t="s">
        <v>274</v>
      </c>
      <c r="C15" s="70"/>
      <c r="D15" s="70"/>
      <c r="E15" s="70"/>
      <c r="F15" s="70"/>
      <c r="G15" s="70"/>
      <c r="H15" s="70"/>
      <c r="I15" s="11"/>
      <c r="J15" s="64">
        <f t="shared" si="0"/>
        <v>1.03</v>
      </c>
    </row>
    <row r="16" spans="1:10" ht="35.1" customHeight="1">
      <c r="A16" s="107"/>
      <c r="B16" s="108" t="s">
        <v>37</v>
      </c>
      <c r="C16" s="125">
        <f>SUM(C9:C15)</f>
        <v>399365000</v>
      </c>
      <c r="D16" s="125">
        <f>SUM(D7:D15)</f>
        <v>296169084</v>
      </c>
      <c r="E16" s="125">
        <f>SUM(E12:E15)</f>
        <v>310977538.19999999</v>
      </c>
      <c r="F16" s="125">
        <f>SUM(F12:F15)</f>
        <v>326526415.11000001</v>
      </c>
      <c r="G16" s="125">
        <f>SUM(G12:G15)</f>
        <v>933673037.31000006</v>
      </c>
      <c r="H16" s="109">
        <v>287542800</v>
      </c>
      <c r="I16" s="11"/>
      <c r="J16" s="64">
        <f t="shared" si="0"/>
        <v>296169084</v>
      </c>
    </row>
    <row r="17" spans="1:12" ht="35.1" customHeight="1">
      <c r="A17" s="71"/>
      <c r="B17" s="72"/>
      <c r="C17" s="134"/>
      <c r="D17" s="134"/>
      <c r="E17" s="134"/>
      <c r="F17" s="134"/>
      <c r="G17" s="134"/>
      <c r="H17" s="70"/>
      <c r="I17" s="11"/>
      <c r="J17" s="64">
        <f t="shared" si="0"/>
        <v>1.03</v>
      </c>
    </row>
    <row r="18" spans="1:12" ht="35.1" customHeight="1">
      <c r="A18" s="68">
        <v>23020100</v>
      </c>
      <c r="B18" s="69" t="s">
        <v>38</v>
      </c>
      <c r="C18" s="70"/>
      <c r="D18" s="70"/>
      <c r="E18" s="70"/>
      <c r="F18" s="70"/>
      <c r="G18" s="70"/>
      <c r="H18" s="70"/>
      <c r="I18" s="11"/>
      <c r="J18" s="64">
        <f t="shared" si="0"/>
        <v>1.03</v>
      </c>
    </row>
    <row r="19" spans="1:12" ht="35.1" customHeight="1">
      <c r="A19" s="71">
        <v>23020101</v>
      </c>
      <c r="B19" s="72" t="s">
        <v>102</v>
      </c>
      <c r="C19" s="70"/>
      <c r="D19" s="70"/>
      <c r="E19" s="70"/>
      <c r="F19" s="70"/>
      <c r="G19" s="70"/>
      <c r="H19" s="70"/>
      <c r="I19" s="11"/>
      <c r="J19" s="64">
        <f t="shared" si="0"/>
        <v>1.03</v>
      </c>
    </row>
    <row r="20" spans="1:12" ht="35.1" customHeight="1">
      <c r="A20" s="71">
        <v>23020105</v>
      </c>
      <c r="B20" s="72" t="s">
        <v>43</v>
      </c>
      <c r="C20" s="70"/>
      <c r="D20" s="70"/>
      <c r="E20" s="70"/>
      <c r="F20" s="70"/>
      <c r="G20" s="70"/>
      <c r="H20" s="70"/>
      <c r="I20" s="11"/>
      <c r="J20" s="64">
        <f t="shared" si="0"/>
        <v>1.03</v>
      </c>
    </row>
    <row r="21" spans="1:12" ht="35.1" customHeight="1">
      <c r="A21" s="71">
        <v>23020106</v>
      </c>
      <c r="B21" s="72" t="s">
        <v>44</v>
      </c>
      <c r="C21" s="70"/>
      <c r="D21" s="70"/>
      <c r="E21" s="70"/>
      <c r="F21" s="70"/>
      <c r="G21" s="70"/>
      <c r="H21" s="70"/>
      <c r="I21" s="11"/>
      <c r="J21" s="64">
        <f t="shared" si="0"/>
        <v>1.03</v>
      </c>
    </row>
    <row r="22" spans="1:12" ht="35.1" customHeight="1">
      <c r="A22" s="71">
        <v>23020107</v>
      </c>
      <c r="B22" s="72" t="s">
        <v>45</v>
      </c>
      <c r="C22" s="70"/>
      <c r="D22" s="70"/>
      <c r="E22" s="70"/>
      <c r="F22" s="70"/>
      <c r="G22" s="70"/>
      <c r="H22" s="70"/>
      <c r="I22" s="11"/>
      <c r="J22" s="64">
        <f t="shared" si="0"/>
        <v>1.03</v>
      </c>
    </row>
    <row r="23" spans="1:12" ht="35.1" customHeight="1">
      <c r="A23" s="71">
        <v>23020151</v>
      </c>
      <c r="B23" s="72" t="s">
        <v>155</v>
      </c>
      <c r="C23" s="70"/>
      <c r="D23" s="70"/>
      <c r="E23" s="70"/>
      <c r="F23" s="70"/>
      <c r="G23" s="70"/>
      <c r="H23" s="70"/>
      <c r="I23" s="11"/>
      <c r="J23" s="64">
        <f t="shared" si="0"/>
        <v>1.03</v>
      </c>
    </row>
    <row r="24" spans="1:12" ht="35.1" customHeight="1">
      <c r="A24" s="71">
        <v>23020152</v>
      </c>
      <c r="B24" s="72" t="s">
        <v>172</v>
      </c>
      <c r="C24" s="70"/>
      <c r="D24" s="70"/>
      <c r="E24" s="70"/>
      <c r="F24" s="70"/>
      <c r="G24" s="70"/>
      <c r="H24" s="70"/>
      <c r="I24" s="11"/>
      <c r="J24" s="64">
        <f t="shared" si="0"/>
        <v>1.03</v>
      </c>
    </row>
    <row r="25" spans="1:12" ht="35.1" customHeight="1">
      <c r="A25" s="107"/>
      <c r="B25" s="108" t="s">
        <v>37</v>
      </c>
      <c r="C25" s="109">
        <f>SUM(C19:C24)</f>
        <v>0</v>
      </c>
      <c r="D25" s="109"/>
      <c r="E25" s="110"/>
      <c r="F25" s="110"/>
      <c r="G25" s="109"/>
      <c r="H25" s="109"/>
      <c r="I25" s="11"/>
      <c r="J25" s="64">
        <f t="shared" si="0"/>
        <v>1.03</v>
      </c>
    </row>
    <row r="26" spans="1:12" ht="35.1" customHeight="1">
      <c r="A26" s="71"/>
      <c r="B26" s="69"/>
      <c r="C26" s="70"/>
      <c r="D26" s="70"/>
      <c r="E26" s="70"/>
      <c r="F26" s="70"/>
      <c r="G26" s="70"/>
      <c r="H26" s="70"/>
      <c r="I26" s="11"/>
      <c r="J26" s="64">
        <f t="shared" si="0"/>
        <v>1.03</v>
      </c>
      <c r="L26" s="8">
        <f>SUM(C30-458622500)</f>
        <v>-458622500</v>
      </c>
    </row>
    <row r="27" spans="1:12" ht="35.1" customHeight="1">
      <c r="A27" s="68">
        <v>23030100</v>
      </c>
      <c r="B27" s="69" t="s">
        <v>61</v>
      </c>
      <c r="C27" s="70"/>
      <c r="D27" s="70"/>
      <c r="E27" s="70"/>
      <c r="F27" s="70"/>
      <c r="G27" s="70"/>
      <c r="H27" s="70"/>
      <c r="I27" s="11"/>
      <c r="J27" s="64">
        <f t="shared" si="0"/>
        <v>1.03</v>
      </c>
    </row>
    <row r="28" spans="1:12" ht="35.1" customHeight="1">
      <c r="A28" s="71">
        <v>23030101</v>
      </c>
      <c r="B28" s="72" t="s">
        <v>62</v>
      </c>
      <c r="C28" s="70"/>
      <c r="D28" s="70"/>
      <c r="E28" s="70"/>
      <c r="F28" s="70"/>
      <c r="G28" s="70"/>
      <c r="H28" s="70"/>
      <c r="I28" s="11"/>
      <c r="J28" s="64">
        <f t="shared" si="0"/>
        <v>1.03</v>
      </c>
    </row>
    <row r="29" spans="1:12" ht="35.1" customHeight="1">
      <c r="A29" s="16">
        <v>23030104</v>
      </c>
      <c r="B29" s="17" t="s">
        <v>65</v>
      </c>
      <c r="C29" s="15"/>
      <c r="D29" s="15"/>
      <c r="E29" s="70"/>
      <c r="F29" s="70"/>
      <c r="G29" s="15"/>
      <c r="H29" s="15"/>
      <c r="I29" s="11"/>
      <c r="J29" s="64">
        <f t="shared" si="0"/>
        <v>1.03</v>
      </c>
    </row>
    <row r="30" spans="1:12" ht="35.1" customHeight="1">
      <c r="A30" s="71">
        <v>23030105</v>
      </c>
      <c r="B30" s="72" t="s">
        <v>143</v>
      </c>
      <c r="C30" s="70"/>
      <c r="D30" s="70"/>
      <c r="E30" s="70"/>
      <c r="F30" s="70"/>
      <c r="G30" s="70"/>
      <c r="H30" s="70"/>
      <c r="I30" s="11"/>
      <c r="J30" s="64">
        <f t="shared" si="0"/>
        <v>1.03</v>
      </c>
    </row>
    <row r="31" spans="1:12" ht="35.1" customHeight="1">
      <c r="A31" s="16">
        <v>23030121</v>
      </c>
      <c r="B31" s="17" t="s">
        <v>77</v>
      </c>
      <c r="C31" s="15"/>
      <c r="D31" s="15"/>
      <c r="E31" s="70"/>
      <c r="F31" s="70"/>
      <c r="G31" s="15"/>
      <c r="H31" s="15"/>
      <c r="I31" s="11"/>
      <c r="J31" s="64">
        <f t="shared" si="0"/>
        <v>1.03</v>
      </c>
    </row>
    <row r="32" spans="1:12" ht="35.1" customHeight="1">
      <c r="A32" s="71">
        <v>23020155</v>
      </c>
      <c r="B32" s="72" t="s">
        <v>186</v>
      </c>
      <c r="C32" s="70"/>
      <c r="D32" s="70"/>
      <c r="E32" s="70"/>
      <c r="F32" s="70"/>
      <c r="G32" s="70"/>
      <c r="H32" s="70"/>
      <c r="I32" s="11"/>
      <c r="J32" s="64">
        <f t="shared" si="0"/>
        <v>1.03</v>
      </c>
    </row>
    <row r="33" spans="1:10" ht="35.1" customHeight="1">
      <c r="A33" s="71">
        <v>23020156</v>
      </c>
      <c r="B33" s="72" t="s">
        <v>100</v>
      </c>
      <c r="C33" s="70"/>
      <c r="D33" s="70"/>
      <c r="E33" s="70"/>
      <c r="F33" s="70"/>
      <c r="G33" s="70"/>
      <c r="H33" s="70"/>
      <c r="I33" s="11"/>
      <c r="J33" s="64">
        <f t="shared" si="0"/>
        <v>1.03</v>
      </c>
    </row>
    <row r="34" spans="1:10" ht="35.1" customHeight="1">
      <c r="A34" s="107"/>
      <c r="B34" s="108" t="s">
        <v>37</v>
      </c>
      <c r="C34" s="109">
        <f>SUM(C28:C33)</f>
        <v>0</v>
      </c>
      <c r="D34" s="109"/>
      <c r="E34" s="109"/>
      <c r="F34" s="109"/>
      <c r="G34" s="109"/>
      <c r="H34" s="109"/>
      <c r="I34" s="11"/>
      <c r="J34" s="64">
        <f t="shared" si="0"/>
        <v>1.03</v>
      </c>
    </row>
    <row r="35" spans="1:10" ht="35.1" customHeight="1">
      <c r="A35" s="71"/>
      <c r="B35" s="69"/>
      <c r="C35" s="70"/>
      <c r="D35" s="70"/>
      <c r="E35" s="70"/>
      <c r="F35" s="70"/>
      <c r="G35" s="70"/>
      <c r="H35" s="70"/>
      <c r="I35" s="11"/>
      <c r="J35" s="64">
        <f t="shared" si="0"/>
        <v>1.03</v>
      </c>
    </row>
    <row r="36" spans="1:10" ht="35.1" customHeight="1">
      <c r="A36" s="68">
        <v>23040100</v>
      </c>
      <c r="B36" s="69" t="s">
        <v>83</v>
      </c>
      <c r="C36" s="70"/>
      <c r="D36" s="70"/>
      <c r="E36" s="70"/>
      <c r="F36" s="70"/>
      <c r="G36" s="70"/>
      <c r="H36" s="70"/>
      <c r="I36" s="11"/>
      <c r="J36" s="64">
        <f t="shared" si="0"/>
        <v>1.03</v>
      </c>
    </row>
    <row r="37" spans="1:10" ht="35.1" customHeight="1">
      <c r="A37" s="71">
        <v>23040101</v>
      </c>
      <c r="B37" s="72" t="s">
        <v>84</v>
      </c>
      <c r="C37" s="70"/>
      <c r="D37" s="70"/>
      <c r="E37" s="70"/>
      <c r="F37" s="70"/>
      <c r="G37" s="70"/>
      <c r="H37" s="70"/>
      <c r="I37" s="11"/>
      <c r="J37" s="64">
        <f t="shared" si="0"/>
        <v>1.03</v>
      </c>
    </row>
    <row r="38" spans="1:10" ht="35.1" customHeight="1">
      <c r="A38" s="71">
        <v>23040102</v>
      </c>
      <c r="B38" s="72" t="s">
        <v>85</v>
      </c>
      <c r="C38" s="70"/>
      <c r="D38" s="70"/>
      <c r="E38" s="70"/>
      <c r="F38" s="70"/>
      <c r="G38" s="70"/>
      <c r="H38" s="70"/>
      <c r="I38" s="11"/>
      <c r="J38" s="64">
        <f t="shared" si="0"/>
        <v>1.03</v>
      </c>
    </row>
    <row r="39" spans="1:10" ht="35.1" customHeight="1">
      <c r="A39" s="71">
        <v>23040107</v>
      </c>
      <c r="B39" s="72" t="s">
        <v>104</v>
      </c>
      <c r="C39" s="70"/>
      <c r="D39" s="70"/>
      <c r="E39" s="70"/>
      <c r="F39" s="70"/>
      <c r="G39" s="70"/>
      <c r="H39" s="70"/>
      <c r="I39" s="11"/>
      <c r="J39" s="64">
        <f t="shared" si="0"/>
        <v>1.03</v>
      </c>
    </row>
    <row r="40" spans="1:10" ht="35.1" customHeight="1">
      <c r="A40" s="71">
        <v>23040108</v>
      </c>
      <c r="B40" s="72" t="s">
        <v>103</v>
      </c>
      <c r="C40" s="70"/>
      <c r="D40" s="70"/>
      <c r="E40" s="70"/>
      <c r="F40" s="70"/>
      <c r="G40" s="70"/>
      <c r="H40" s="70"/>
      <c r="I40" s="11"/>
      <c r="J40" s="64">
        <f t="shared" si="0"/>
        <v>1.03</v>
      </c>
    </row>
    <row r="41" spans="1:10" ht="35.1" customHeight="1">
      <c r="A41" s="71">
        <v>23040109</v>
      </c>
      <c r="B41" s="72" t="s">
        <v>200</v>
      </c>
      <c r="C41" s="70"/>
      <c r="D41" s="70"/>
      <c r="E41" s="70"/>
      <c r="F41" s="70"/>
      <c r="G41" s="70"/>
      <c r="H41" s="70"/>
      <c r="I41" s="11"/>
      <c r="J41" s="64">
        <f t="shared" si="0"/>
        <v>1.03</v>
      </c>
    </row>
    <row r="42" spans="1:10" ht="35.1" customHeight="1">
      <c r="A42" s="107"/>
      <c r="B42" s="108" t="s">
        <v>37</v>
      </c>
      <c r="C42" s="109">
        <f>SUM(C40:C41)</f>
        <v>0</v>
      </c>
      <c r="D42" s="109"/>
      <c r="E42" s="109"/>
      <c r="F42" s="109"/>
      <c r="G42" s="109"/>
      <c r="H42" s="109"/>
      <c r="I42" s="11"/>
      <c r="J42" s="64">
        <f t="shared" si="0"/>
        <v>1.03</v>
      </c>
    </row>
    <row r="43" spans="1:10" ht="35.1" customHeight="1">
      <c r="A43" s="71"/>
      <c r="B43" s="69"/>
      <c r="C43" s="70"/>
      <c r="D43" s="70"/>
      <c r="E43" s="70"/>
      <c r="F43" s="70"/>
      <c r="G43" s="70"/>
      <c r="H43" s="70"/>
      <c r="I43" s="11"/>
      <c r="J43" s="64">
        <f t="shared" si="0"/>
        <v>1.03</v>
      </c>
    </row>
    <row r="44" spans="1:10" ht="35.1" customHeight="1">
      <c r="A44" s="68">
        <v>23050100</v>
      </c>
      <c r="B44" s="69" t="s">
        <v>89</v>
      </c>
      <c r="C44" s="70"/>
      <c r="D44" s="70"/>
      <c r="E44" s="70"/>
      <c r="F44" s="70"/>
      <c r="G44" s="70"/>
      <c r="H44" s="70"/>
      <c r="I44" s="11"/>
      <c r="J44" s="64">
        <f t="shared" si="0"/>
        <v>1.03</v>
      </c>
    </row>
    <row r="45" spans="1:10" ht="35.1" customHeight="1">
      <c r="A45" s="71">
        <v>23050101</v>
      </c>
      <c r="B45" s="72" t="s">
        <v>90</v>
      </c>
      <c r="C45" s="70"/>
      <c r="D45" s="70"/>
      <c r="E45" s="70"/>
      <c r="F45" s="70"/>
      <c r="G45" s="70"/>
      <c r="H45" s="70"/>
      <c r="I45" s="11"/>
      <c r="J45" s="64">
        <f t="shared" si="0"/>
        <v>1.03</v>
      </c>
    </row>
    <row r="46" spans="1:10" ht="35.1" customHeight="1">
      <c r="A46" s="71">
        <v>23050102</v>
      </c>
      <c r="B46" s="72" t="s">
        <v>91</v>
      </c>
      <c r="C46" s="70"/>
      <c r="D46" s="70"/>
      <c r="E46" s="70"/>
      <c r="F46" s="70"/>
      <c r="G46" s="70"/>
      <c r="H46" s="70"/>
      <c r="I46" s="11"/>
      <c r="J46" s="64">
        <f t="shared" si="0"/>
        <v>1.03</v>
      </c>
    </row>
    <row r="47" spans="1:10" ht="35.1" customHeight="1">
      <c r="A47" s="71">
        <v>23050103</v>
      </c>
      <c r="B47" s="72" t="s">
        <v>92</v>
      </c>
      <c r="C47" s="70">
        <v>61964000</v>
      </c>
      <c r="D47" s="70">
        <v>45952502.399999999</v>
      </c>
      <c r="E47" s="70">
        <f>PRODUCT(D47,1.05)</f>
        <v>48250127.520000003</v>
      </c>
      <c r="F47" s="70">
        <f>PRODUCT(E47,1.05)</f>
        <v>50662633.896000005</v>
      </c>
      <c r="G47" s="70">
        <f>SUM(D47:F47)</f>
        <v>144865263.81600001</v>
      </c>
      <c r="H47" s="70">
        <v>44614080</v>
      </c>
      <c r="I47" s="11"/>
      <c r="J47" s="64">
        <f t="shared" si="0"/>
        <v>45952502.399999999</v>
      </c>
    </row>
    <row r="48" spans="1:10" ht="35.1" customHeight="1">
      <c r="A48" s="71">
        <v>23050148</v>
      </c>
      <c r="B48" s="72" t="s">
        <v>157</v>
      </c>
      <c r="C48" s="70"/>
      <c r="D48" s="70">
        <v>0</v>
      </c>
      <c r="E48" s="70">
        <f t="shared" ref="E48:F48" si="1">PRODUCT(D48,1.05)</f>
        <v>0</v>
      </c>
      <c r="F48" s="70">
        <f t="shared" si="1"/>
        <v>0</v>
      </c>
      <c r="G48" s="70">
        <f>SUM(D48:F48)</f>
        <v>0</v>
      </c>
      <c r="H48" s="70">
        <v>0</v>
      </c>
      <c r="I48" s="11"/>
      <c r="J48" s="64">
        <f t="shared" si="0"/>
        <v>0</v>
      </c>
    </row>
    <row r="49" spans="1:10" ht="35.1" customHeight="1">
      <c r="A49" s="71">
        <v>23050149</v>
      </c>
      <c r="B49" s="75" t="s">
        <v>198</v>
      </c>
      <c r="C49" s="70"/>
      <c r="D49" s="70">
        <v>0</v>
      </c>
      <c r="E49" s="70">
        <f t="shared" ref="E49:F49" si="2">PRODUCT(D49,1.05)</f>
        <v>0</v>
      </c>
      <c r="F49" s="70">
        <f t="shared" si="2"/>
        <v>0</v>
      </c>
      <c r="G49" s="70">
        <f>SUM(D49:F49)</f>
        <v>0</v>
      </c>
      <c r="H49" s="70">
        <v>0</v>
      </c>
      <c r="I49" s="11"/>
      <c r="J49" s="64">
        <f t="shared" si="0"/>
        <v>0</v>
      </c>
    </row>
    <row r="50" spans="1:10" ht="35.1" customHeight="1">
      <c r="A50" s="71">
        <v>23050150</v>
      </c>
      <c r="B50" s="75" t="s">
        <v>293</v>
      </c>
      <c r="C50" s="70">
        <v>22585000</v>
      </c>
      <c r="D50" s="70">
        <v>16749036</v>
      </c>
      <c r="E50" s="70">
        <f t="shared" ref="E50:F50" si="3">PRODUCT(D50,1.05)</f>
        <v>17586487.800000001</v>
      </c>
      <c r="F50" s="70">
        <f t="shared" si="3"/>
        <v>18465812.190000001</v>
      </c>
      <c r="G50" s="70">
        <f>SUM(D50:F50)</f>
        <v>52801335.989999995</v>
      </c>
      <c r="H50" s="70">
        <v>16261200</v>
      </c>
      <c r="I50" s="11"/>
      <c r="J50" s="64">
        <f t="shared" si="0"/>
        <v>16749036</v>
      </c>
    </row>
    <row r="51" spans="1:10" ht="35.1" customHeight="1">
      <c r="A51" s="71">
        <v>23050151</v>
      </c>
      <c r="B51" s="75" t="s">
        <v>294</v>
      </c>
      <c r="C51" s="70">
        <v>16086000</v>
      </c>
      <c r="D51" s="70">
        <v>11929377.6</v>
      </c>
      <c r="E51" s="70">
        <f t="shared" ref="E51:F51" si="4">PRODUCT(D51,1.05)</f>
        <v>12525846.48</v>
      </c>
      <c r="F51" s="70">
        <f t="shared" si="4"/>
        <v>13152138.804000001</v>
      </c>
      <c r="G51" s="70">
        <f>SUM(D51:F51)</f>
        <v>37607362.884000003</v>
      </c>
      <c r="H51" s="70">
        <v>11581920</v>
      </c>
      <c r="I51" s="11"/>
      <c r="J51" s="64">
        <f t="shared" si="0"/>
        <v>11929377.6</v>
      </c>
    </row>
    <row r="52" spans="1:10" ht="35.1" customHeight="1">
      <c r="A52" s="71"/>
      <c r="B52" s="108" t="s">
        <v>37</v>
      </c>
      <c r="C52" s="109">
        <f>SUM(C45:C51)</f>
        <v>100635000</v>
      </c>
      <c r="D52" s="109">
        <f>SUM(D45:D51)</f>
        <v>74630916</v>
      </c>
      <c r="E52" s="125">
        <f>SUM(E47:E51)</f>
        <v>78362461.800000012</v>
      </c>
      <c r="F52" s="125">
        <f>SUM(F47:F51)</f>
        <v>82280584.890000015</v>
      </c>
      <c r="G52" s="109">
        <f>SUM(G47:G51)</f>
        <v>235273962.69</v>
      </c>
      <c r="H52" s="109">
        <v>72457200</v>
      </c>
      <c r="I52" s="11"/>
      <c r="J52" s="64">
        <f t="shared" si="0"/>
        <v>74630916</v>
      </c>
    </row>
    <row r="53" spans="1:10" ht="18.75">
      <c r="A53" s="71"/>
      <c r="B53" s="69"/>
      <c r="C53" s="73"/>
      <c r="D53" s="73"/>
      <c r="E53" s="73"/>
      <c r="F53" s="73"/>
      <c r="G53" s="73"/>
      <c r="H53" s="73"/>
      <c r="I53" s="11"/>
      <c r="J53" s="64">
        <f t="shared" si="0"/>
        <v>1.03</v>
      </c>
    </row>
    <row r="54" spans="1:10" ht="18.75">
      <c r="A54" s="71"/>
      <c r="B54" s="69"/>
      <c r="C54" s="70"/>
      <c r="D54" s="70"/>
      <c r="E54" s="70"/>
      <c r="F54" s="70"/>
      <c r="G54" s="70"/>
      <c r="H54" s="70"/>
      <c r="I54" s="11"/>
      <c r="J54" s="64">
        <f t="shared" si="0"/>
        <v>1.03</v>
      </c>
    </row>
    <row r="55" spans="1:10" ht="18.75">
      <c r="A55" s="107"/>
      <c r="B55" s="108" t="s">
        <v>95</v>
      </c>
      <c r="C55" s="125">
        <f>SUM(C16,C25,C34,C42,C52)</f>
        <v>500000000</v>
      </c>
      <c r="D55" s="125">
        <f>SUM(D52,D42,D34,D25,D16)</f>
        <v>370800000</v>
      </c>
      <c r="E55" s="125">
        <f>SUM(E52,E42,E34,E25,E16)</f>
        <v>389340000</v>
      </c>
      <c r="F55" s="125">
        <f>SUM(F52,F42,F34,F25,F16)</f>
        <v>408807000</v>
      </c>
      <c r="G55" s="125">
        <f>SUM(G52,G42,G34,G25,G16)</f>
        <v>1168947000</v>
      </c>
      <c r="H55" s="125">
        <v>360000000</v>
      </c>
      <c r="I55" s="11"/>
      <c r="J55" s="64">
        <f t="shared" si="0"/>
        <v>370800000</v>
      </c>
    </row>
    <row r="56" spans="1:10" ht="19.5" thickBot="1">
      <c r="A56" s="76"/>
      <c r="B56" s="77"/>
      <c r="C56" s="78"/>
      <c r="D56" s="78"/>
      <c r="E56" s="78"/>
      <c r="F56" s="78"/>
      <c r="G56" s="78"/>
      <c r="H56" s="78"/>
      <c r="I56" s="11"/>
    </row>
    <row r="57" spans="1:10">
      <c r="A57" s="79"/>
      <c r="B57" s="11"/>
      <c r="C57" s="80"/>
      <c r="D57" s="80"/>
      <c r="E57" s="80"/>
      <c r="F57" s="80"/>
      <c r="G57" s="80"/>
      <c r="H57" s="80"/>
      <c r="I57" s="11"/>
    </row>
    <row r="58" spans="1:10">
      <c r="A58" s="79"/>
      <c r="B58" s="11"/>
      <c r="C58" s="11"/>
      <c r="D58" s="11"/>
      <c r="E58" s="11"/>
      <c r="F58" s="11"/>
      <c r="G58" s="11"/>
      <c r="H58" s="11"/>
      <c r="I58" s="11"/>
    </row>
    <row r="59" spans="1:10">
      <c r="A59" s="79"/>
      <c r="B59" s="11"/>
      <c r="C59" s="11"/>
      <c r="D59" s="11"/>
      <c r="E59" s="11"/>
      <c r="F59" s="11"/>
      <c r="G59" s="11"/>
      <c r="H59" s="11"/>
      <c r="I59" s="11"/>
    </row>
    <row r="60" spans="1:10">
      <c r="A60" s="79"/>
      <c r="B60" s="11"/>
      <c r="C60" s="11"/>
      <c r="D60" s="11"/>
      <c r="E60" s="11"/>
      <c r="F60" s="11"/>
      <c r="G60" s="11"/>
      <c r="H60" s="11"/>
      <c r="I60" s="11"/>
    </row>
    <row r="61" spans="1:10">
      <c r="A61" s="79"/>
      <c r="B61" s="11"/>
      <c r="C61" s="11"/>
      <c r="D61" s="11"/>
      <c r="E61" s="11"/>
      <c r="F61" s="11"/>
      <c r="G61" s="11"/>
      <c r="H61" s="11"/>
      <c r="I61" s="11"/>
    </row>
    <row r="62" spans="1:10">
      <c r="A62" s="79"/>
      <c r="B62" s="11"/>
      <c r="C62" s="11"/>
      <c r="D62" s="11"/>
      <c r="E62" s="11"/>
      <c r="F62" s="11"/>
      <c r="G62" s="11"/>
      <c r="H62" s="11"/>
      <c r="I62" s="11"/>
    </row>
    <row r="63" spans="1:10">
      <c r="A63" s="79"/>
      <c r="B63" s="11"/>
      <c r="C63" s="11"/>
      <c r="D63" s="11"/>
      <c r="E63" s="11"/>
      <c r="F63" s="11"/>
      <c r="G63" s="11"/>
      <c r="H63" s="11"/>
      <c r="I63" s="11"/>
    </row>
    <row r="64" spans="1:10">
      <c r="A64" s="79"/>
      <c r="B64" s="11"/>
      <c r="C64" s="11"/>
      <c r="D64" s="11"/>
      <c r="E64" s="11"/>
      <c r="F64" s="11"/>
      <c r="G64" s="11"/>
      <c r="H64" s="11"/>
      <c r="I64" s="11"/>
    </row>
    <row r="65" spans="1:9">
      <c r="A65" s="79"/>
      <c r="B65" s="11"/>
      <c r="C65" s="11"/>
      <c r="D65" s="11"/>
      <c r="E65" s="11"/>
      <c r="F65" s="11"/>
      <c r="G65" s="11"/>
      <c r="H65" s="11"/>
      <c r="I65" s="11"/>
    </row>
    <row r="66" spans="1:9">
      <c r="A66" s="79"/>
      <c r="B66" s="11"/>
      <c r="C66" s="11"/>
      <c r="D66" s="11"/>
      <c r="E66" s="11"/>
      <c r="F66" s="11"/>
      <c r="G66" s="11"/>
      <c r="H66" s="11"/>
      <c r="I66" s="11"/>
    </row>
    <row r="67" spans="1:9">
      <c r="A67" s="79"/>
      <c r="B67" s="11"/>
      <c r="C67" s="11"/>
      <c r="D67" s="11"/>
      <c r="E67" s="11"/>
      <c r="F67" s="11"/>
      <c r="G67" s="11"/>
      <c r="H67" s="11"/>
      <c r="I67" s="11"/>
    </row>
    <row r="68" spans="1:9">
      <c r="A68" s="79"/>
      <c r="B68" s="11"/>
      <c r="C68" s="11"/>
      <c r="D68" s="11"/>
      <c r="E68" s="11"/>
      <c r="F68" s="11"/>
      <c r="G68" s="11"/>
      <c r="H68" s="11"/>
      <c r="I68" s="11"/>
    </row>
    <row r="69" spans="1:9">
      <c r="A69" s="79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</row>
    <row r="89" spans="1:9">
      <c r="A89" s="11"/>
      <c r="B89" s="11"/>
      <c r="C89" s="11"/>
      <c r="D89" s="11"/>
      <c r="E89" s="11"/>
      <c r="F89" s="11"/>
      <c r="G89" s="11"/>
      <c r="H89" s="11"/>
    </row>
    <row r="90" spans="1:9">
      <c r="A90" s="11"/>
      <c r="B90" s="11"/>
      <c r="C90" s="11"/>
      <c r="D90" s="11"/>
      <c r="E90" s="11"/>
      <c r="F90" s="11"/>
      <c r="G90" s="11"/>
      <c r="H90" s="11"/>
    </row>
    <row r="91" spans="1:9">
      <c r="A91" s="11"/>
      <c r="B91" s="11"/>
      <c r="C91" s="11"/>
      <c r="D91" s="11"/>
      <c r="E91" s="11"/>
      <c r="F91" s="11"/>
      <c r="G91" s="11"/>
      <c r="H91" s="11"/>
    </row>
    <row r="92" spans="1:9">
      <c r="A92" s="1"/>
    </row>
    <row r="93" spans="1:9">
      <c r="A93" s="1"/>
    </row>
    <row r="94" spans="1:9">
      <c r="A94" s="1"/>
    </row>
    <row r="95" spans="1:9">
      <c r="A95" s="1"/>
    </row>
    <row r="96" spans="1:9">
      <c r="A96" s="1"/>
    </row>
    <row r="97" spans="1:1">
      <c r="A97" s="1"/>
    </row>
    <row r="98" spans="1:1">
      <c r="A98" s="1"/>
    </row>
    <row r="99" spans="1:1">
      <c r="A99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62" orientation="landscape" useFirstPageNumber="1" verticalDpi="300" r:id="rId1"/>
  <headerFooter>
    <oddFooter>&amp;C&amp;"Arial Black,Regular"&amp;14&amp;P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I128"/>
  <sheetViews>
    <sheetView view="pageBreakPreview" topLeftCell="A73" zoomScale="60" workbookViewId="0">
      <selection activeCell="C84" sqref="C84:E84"/>
    </sheetView>
  </sheetViews>
  <sheetFormatPr defaultColWidth="9.140625" defaultRowHeight="16.5"/>
  <cols>
    <col min="1" max="1" width="14.28515625" style="6" customWidth="1"/>
    <col min="2" max="2" width="101.42578125" style="1" customWidth="1"/>
    <col min="3" max="3" width="19.42578125" style="1" customWidth="1"/>
    <col min="4" max="4" width="20" style="1" customWidth="1"/>
    <col min="5" max="5" width="20.5703125" style="1" customWidth="1"/>
    <col min="6" max="6" width="21.85546875" style="1" customWidth="1"/>
    <col min="7" max="7" width="21" style="1" customWidth="1"/>
    <col min="8" max="8" width="9.140625" style="1"/>
    <col min="9" max="9" width="19.42578125" style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232</v>
      </c>
      <c r="B3" s="174"/>
      <c r="C3" s="174"/>
      <c r="D3" s="174"/>
      <c r="E3" s="174"/>
      <c r="F3" s="174"/>
      <c r="G3" s="174"/>
    </row>
    <row r="4" spans="1:9" ht="22.5" customHeight="1">
      <c r="A4" s="174" t="s">
        <v>132</v>
      </c>
      <c r="B4" s="174"/>
      <c r="C4" s="174"/>
      <c r="D4" s="174"/>
      <c r="E4" s="174"/>
      <c r="F4" s="174"/>
      <c r="G4" s="174"/>
    </row>
    <row r="5" spans="1:9" ht="75.75" customHeight="1">
      <c r="A5" s="9" t="s">
        <v>3</v>
      </c>
      <c r="B5" s="2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0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0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0" customHeight="1">
      <c r="A9" s="16">
        <v>23010105</v>
      </c>
      <c r="B9" s="17" t="s">
        <v>11</v>
      </c>
      <c r="C9" s="70">
        <v>250189884</v>
      </c>
      <c r="D9" s="15">
        <f>PRODUCT(C9,1.05)</f>
        <v>262699378.20000002</v>
      </c>
      <c r="E9" s="15">
        <f>PRODUCT(D9,1.05)</f>
        <v>275834347.11000001</v>
      </c>
      <c r="F9" s="15">
        <f>SUM(C9:E9)</f>
        <v>788723609.31000006</v>
      </c>
      <c r="G9" s="15">
        <v>242902800</v>
      </c>
      <c r="I9" s="64"/>
    </row>
    <row r="10" spans="1:9" ht="30" customHeight="1">
      <c r="A10" s="16">
        <v>23010111</v>
      </c>
      <c r="B10" s="17" t="s">
        <v>17</v>
      </c>
      <c r="C10" s="15"/>
      <c r="D10" s="15"/>
      <c r="E10" s="15"/>
      <c r="F10" s="15"/>
      <c r="G10" s="15"/>
      <c r="I10" s="64"/>
    </row>
    <row r="11" spans="1:9" ht="30" customHeight="1">
      <c r="A11" s="16">
        <v>23010112</v>
      </c>
      <c r="B11" s="17" t="s">
        <v>18</v>
      </c>
      <c r="C11" s="70">
        <v>36138538.800000004</v>
      </c>
      <c r="D11" s="15">
        <f t="shared" ref="D11:E11" si="0">PRODUCT(C11,1.05)</f>
        <v>37945465.74000001</v>
      </c>
      <c r="E11" s="15">
        <f t="shared" si="0"/>
        <v>39842739.02700001</v>
      </c>
      <c r="F11" s="15">
        <f t="shared" ref="F11:F24" si="1">SUM(C11:E11)</f>
        <v>113926743.56700003</v>
      </c>
      <c r="G11" s="15">
        <v>35085960</v>
      </c>
      <c r="I11" s="64"/>
    </row>
    <row r="12" spans="1:9" ht="30" customHeight="1">
      <c r="A12" s="16">
        <v>23010113</v>
      </c>
      <c r="B12" s="17" t="s">
        <v>19</v>
      </c>
      <c r="C12" s="70">
        <v>38918426.399999999</v>
      </c>
      <c r="D12" s="15">
        <f t="shared" ref="D12:E12" si="2">PRODUCT(C12,1.05)</f>
        <v>40864347.719999999</v>
      </c>
      <c r="E12" s="15">
        <f t="shared" si="2"/>
        <v>42907565.105999999</v>
      </c>
      <c r="F12" s="15">
        <f t="shared" si="1"/>
        <v>122690339.22600001</v>
      </c>
      <c r="G12" s="59">
        <v>37784880</v>
      </c>
      <c r="I12" s="64"/>
    </row>
    <row r="13" spans="1:9" ht="30" customHeight="1">
      <c r="A13" s="16">
        <v>23010114</v>
      </c>
      <c r="B13" s="17" t="s">
        <v>20</v>
      </c>
      <c r="C13" s="70">
        <v>5559775.2000000002</v>
      </c>
      <c r="D13" s="15">
        <f t="shared" ref="D13:E13" si="3">PRODUCT(C13,1.05)</f>
        <v>5837763.9600000009</v>
      </c>
      <c r="E13" s="15">
        <f t="shared" si="3"/>
        <v>6129652.1580000008</v>
      </c>
      <c r="F13" s="15">
        <f t="shared" si="1"/>
        <v>17527191.318</v>
      </c>
      <c r="G13" s="15">
        <v>5397840</v>
      </c>
      <c r="I13" s="64"/>
    </row>
    <row r="14" spans="1:9" ht="30" customHeight="1">
      <c r="A14" s="16">
        <v>23010115</v>
      </c>
      <c r="B14" s="17" t="s">
        <v>21</v>
      </c>
      <c r="C14" s="70">
        <v>230000</v>
      </c>
      <c r="D14" s="15">
        <f t="shared" ref="D14:E14" si="4">PRODUCT(C14,1.05)</f>
        <v>241500</v>
      </c>
      <c r="E14" s="15">
        <f t="shared" si="4"/>
        <v>253575</v>
      </c>
      <c r="F14" s="15">
        <f t="shared" si="1"/>
        <v>725075</v>
      </c>
      <c r="G14" s="15">
        <v>0</v>
      </c>
      <c r="I14" s="64"/>
    </row>
    <row r="15" spans="1:9" ht="30" customHeight="1">
      <c r="A15" s="16">
        <v>23010116</v>
      </c>
      <c r="B15" s="17" t="s">
        <v>347</v>
      </c>
      <c r="C15" s="70">
        <v>220000</v>
      </c>
      <c r="D15" s="15">
        <f t="shared" ref="D15:E15" si="5">PRODUCT(C15,1.05)</f>
        <v>231000</v>
      </c>
      <c r="E15" s="15">
        <f t="shared" si="5"/>
        <v>242550</v>
      </c>
      <c r="F15" s="15">
        <f t="shared" si="1"/>
        <v>693550</v>
      </c>
      <c r="G15" s="15"/>
      <c r="I15" s="64"/>
    </row>
    <row r="16" spans="1:9" ht="30" customHeight="1">
      <c r="A16" s="16">
        <v>23010118</v>
      </c>
      <c r="B16" s="17" t="s">
        <v>24</v>
      </c>
      <c r="C16" s="70">
        <v>40000</v>
      </c>
      <c r="D16" s="15">
        <f t="shared" ref="D16:E16" si="6">PRODUCT(C16,1.05)</f>
        <v>42000</v>
      </c>
      <c r="E16" s="15">
        <f t="shared" si="6"/>
        <v>44100</v>
      </c>
      <c r="F16" s="15">
        <f t="shared" si="1"/>
        <v>126100</v>
      </c>
      <c r="G16" s="15">
        <v>0</v>
      </c>
      <c r="I16" s="64"/>
    </row>
    <row r="17" spans="1:9" ht="30" customHeight="1">
      <c r="A17" s="16">
        <v>23010119</v>
      </c>
      <c r="B17" s="17" t="s">
        <v>25</v>
      </c>
      <c r="C17" s="70">
        <v>191812244.40000001</v>
      </c>
      <c r="D17" s="15">
        <f t="shared" ref="D17:E17" si="7">PRODUCT(C17,1.05)</f>
        <v>201402856.62</v>
      </c>
      <c r="E17" s="15">
        <f t="shared" si="7"/>
        <v>211472999.45100001</v>
      </c>
      <c r="F17" s="15">
        <f t="shared" si="1"/>
        <v>604688100.47099996</v>
      </c>
      <c r="G17" s="15">
        <v>186225480</v>
      </c>
      <c r="I17" s="64"/>
    </row>
    <row r="18" spans="1:9" ht="30" customHeight="1">
      <c r="A18" s="16">
        <v>23010120</v>
      </c>
      <c r="B18" s="17" t="s">
        <v>26</v>
      </c>
      <c r="C18" s="70">
        <v>0</v>
      </c>
      <c r="D18" s="15">
        <f t="shared" ref="D18:E18" si="8">PRODUCT(C18,1.05)</f>
        <v>0</v>
      </c>
      <c r="E18" s="15">
        <f t="shared" si="8"/>
        <v>0</v>
      </c>
      <c r="F18" s="15">
        <f t="shared" si="1"/>
        <v>0</v>
      </c>
      <c r="G18" s="15">
        <v>0</v>
      </c>
      <c r="I18" s="64"/>
    </row>
    <row r="19" spans="1:9" ht="30" customHeight="1">
      <c r="A19" s="16">
        <v>23010123</v>
      </c>
      <c r="B19" s="17" t="s">
        <v>29</v>
      </c>
      <c r="C19" s="70">
        <v>0</v>
      </c>
      <c r="D19" s="15">
        <f t="shared" ref="D19:E19" si="9">PRODUCT(C19,1.05)</f>
        <v>0</v>
      </c>
      <c r="E19" s="15">
        <f t="shared" si="9"/>
        <v>0</v>
      </c>
      <c r="F19" s="15">
        <f t="shared" si="1"/>
        <v>0</v>
      </c>
      <c r="G19" s="15">
        <v>0</v>
      </c>
      <c r="I19" s="64"/>
    </row>
    <row r="20" spans="1:9" ht="30" customHeight="1">
      <c r="A20" s="16">
        <v>23010124</v>
      </c>
      <c r="B20" s="17" t="s">
        <v>146</v>
      </c>
      <c r="C20" s="70">
        <v>1084156164</v>
      </c>
      <c r="D20" s="15">
        <f t="shared" ref="D20:E20" si="10">PRODUCT(C20,1.05)</f>
        <v>1138363972.2</v>
      </c>
      <c r="E20" s="15">
        <f t="shared" si="10"/>
        <v>1195282170.8100002</v>
      </c>
      <c r="F20" s="15">
        <f t="shared" si="1"/>
        <v>3417802307.0100002</v>
      </c>
      <c r="G20" s="15">
        <v>1052578800</v>
      </c>
      <c r="I20" s="64"/>
    </row>
    <row r="21" spans="1:9" ht="30" customHeight="1">
      <c r="A21" s="16">
        <v>23010125</v>
      </c>
      <c r="B21" s="17" t="s">
        <v>31</v>
      </c>
      <c r="C21" s="70">
        <v>0</v>
      </c>
      <c r="D21" s="15">
        <f t="shared" ref="D21:E21" si="11">PRODUCT(C21,1.05)</f>
        <v>0</v>
      </c>
      <c r="E21" s="15">
        <f t="shared" si="11"/>
        <v>0</v>
      </c>
      <c r="F21" s="15">
        <f t="shared" si="1"/>
        <v>0</v>
      </c>
      <c r="G21" s="15">
        <v>0</v>
      </c>
      <c r="I21" s="64"/>
    </row>
    <row r="22" spans="1:9" ht="30" customHeight="1">
      <c r="A22" s="16">
        <v>23010126</v>
      </c>
      <c r="B22" s="17" t="s">
        <v>32</v>
      </c>
      <c r="C22" s="70">
        <v>0</v>
      </c>
      <c r="D22" s="15">
        <f t="shared" ref="D22:E22" si="12">PRODUCT(C22,1.05)</f>
        <v>0</v>
      </c>
      <c r="E22" s="15">
        <f t="shared" si="12"/>
        <v>0</v>
      </c>
      <c r="F22" s="15">
        <f t="shared" si="1"/>
        <v>0</v>
      </c>
      <c r="G22" s="15">
        <v>0</v>
      </c>
      <c r="I22" s="64"/>
    </row>
    <row r="23" spans="1:9" s="11" customFormat="1" ht="30" customHeight="1">
      <c r="A23" s="71">
        <v>23010154</v>
      </c>
      <c r="B23" s="72" t="s">
        <v>141</v>
      </c>
      <c r="C23" s="70">
        <v>0</v>
      </c>
      <c r="D23" s="15">
        <f t="shared" ref="D23:E23" si="13">PRODUCT(C23,1.05)</f>
        <v>0</v>
      </c>
      <c r="E23" s="15">
        <f t="shared" si="13"/>
        <v>0</v>
      </c>
      <c r="F23" s="70">
        <f t="shared" si="1"/>
        <v>0</v>
      </c>
      <c r="G23" s="70">
        <v>0</v>
      </c>
      <c r="I23" s="64"/>
    </row>
    <row r="24" spans="1:9" s="11" customFormat="1" ht="30" customHeight="1">
      <c r="A24" s="71">
        <v>23010155</v>
      </c>
      <c r="B24" s="72" t="s">
        <v>145</v>
      </c>
      <c r="C24" s="70">
        <v>667173024</v>
      </c>
      <c r="D24" s="15">
        <f t="shared" ref="D24:E24" si="14">PRODUCT(C24,1.05)</f>
        <v>700531675.20000005</v>
      </c>
      <c r="E24" s="15">
        <f t="shared" si="14"/>
        <v>735558258.96000004</v>
      </c>
      <c r="F24" s="70">
        <f t="shared" si="1"/>
        <v>2103262958.1600001</v>
      </c>
      <c r="G24" s="70">
        <v>647740800</v>
      </c>
      <c r="I24" s="64"/>
    </row>
    <row r="25" spans="1:9" s="11" customFormat="1" ht="30" customHeight="1">
      <c r="A25" s="71">
        <v>23010156</v>
      </c>
      <c r="B25" s="72" t="s">
        <v>156</v>
      </c>
      <c r="C25" s="70"/>
      <c r="D25" s="15"/>
      <c r="E25" s="15"/>
      <c r="F25" s="70"/>
      <c r="G25" s="70">
        <v>0</v>
      </c>
      <c r="I25" s="64"/>
    </row>
    <row r="26" spans="1:9" ht="30" customHeight="1">
      <c r="A26" s="107"/>
      <c r="B26" s="108" t="s">
        <v>37</v>
      </c>
      <c r="C26" s="109">
        <f>SUM(C8:C25)</f>
        <v>2274438056.8000002</v>
      </c>
      <c r="D26" s="125">
        <f>SUM(D9:D25)</f>
        <v>2388159959.6400003</v>
      </c>
      <c r="E26" s="125">
        <f>SUM(E9:E25)</f>
        <v>2507567957.6220002</v>
      </c>
      <c r="F26" s="109">
        <f>SUM(F9:F25)</f>
        <v>7170165974.0620003</v>
      </c>
      <c r="G26" s="109">
        <v>2207716560</v>
      </c>
      <c r="I26" s="64"/>
    </row>
    <row r="27" spans="1:9" ht="30" customHeight="1">
      <c r="A27" s="16"/>
      <c r="B27" s="17"/>
      <c r="C27" s="15"/>
      <c r="D27" s="161"/>
      <c r="E27" s="161"/>
      <c r="F27" s="15"/>
      <c r="G27" s="15"/>
      <c r="I27" s="64"/>
    </row>
    <row r="28" spans="1:9" ht="30" customHeight="1">
      <c r="A28" s="12">
        <v>23020100</v>
      </c>
      <c r="B28" s="13" t="s">
        <v>38</v>
      </c>
      <c r="C28" s="15"/>
      <c r="D28" s="15"/>
      <c r="E28" s="15"/>
      <c r="F28" s="15"/>
      <c r="G28" s="15"/>
      <c r="I28" s="64"/>
    </row>
    <row r="29" spans="1:9" ht="30" customHeight="1">
      <c r="A29" s="16">
        <v>23020101</v>
      </c>
      <c r="B29" s="17" t="s">
        <v>102</v>
      </c>
      <c r="C29" s="70">
        <v>30578763.600000001</v>
      </c>
      <c r="D29" s="15">
        <f t="shared" ref="D29:E29" si="15">PRODUCT(C29,1.05)</f>
        <v>32107701.780000001</v>
      </c>
      <c r="E29" s="15">
        <f t="shared" si="15"/>
        <v>33713086.869000003</v>
      </c>
      <c r="F29" s="15">
        <f t="shared" ref="F29:F35" si="16">SUM(C29:E29)</f>
        <v>96399552.249000013</v>
      </c>
      <c r="G29" s="15">
        <v>29688120</v>
      </c>
      <c r="I29" s="64"/>
    </row>
    <row r="30" spans="1:9" ht="30" customHeight="1">
      <c r="A30" s="16">
        <v>23020102</v>
      </c>
      <c r="B30" s="17" t="s">
        <v>40</v>
      </c>
      <c r="C30" s="70">
        <v>0</v>
      </c>
      <c r="D30" s="15">
        <f t="shared" ref="D30:E30" si="17">PRODUCT(C30,1.05)</f>
        <v>0</v>
      </c>
      <c r="E30" s="15">
        <f t="shared" si="17"/>
        <v>0</v>
      </c>
      <c r="F30" s="15">
        <f t="shared" si="16"/>
        <v>0</v>
      </c>
      <c r="G30" s="15">
        <v>0</v>
      </c>
      <c r="I30" s="64"/>
    </row>
    <row r="31" spans="1:9" ht="30" customHeight="1">
      <c r="A31" s="16">
        <v>23020103</v>
      </c>
      <c r="B31" s="17" t="s">
        <v>41</v>
      </c>
      <c r="C31" s="70">
        <v>55597752</v>
      </c>
      <c r="D31" s="15">
        <f t="shared" ref="D31:E31" si="18">PRODUCT(C31,1.05)</f>
        <v>58377639.600000001</v>
      </c>
      <c r="E31" s="15">
        <f t="shared" si="18"/>
        <v>61296521.580000006</v>
      </c>
      <c r="F31" s="15">
        <f t="shared" si="16"/>
        <v>175271913.18000001</v>
      </c>
      <c r="G31" s="15">
        <v>53978400</v>
      </c>
      <c r="I31" s="64"/>
    </row>
    <row r="32" spans="1:9" ht="30" customHeight="1">
      <c r="A32" s="16">
        <v>23020104</v>
      </c>
      <c r="B32" s="17" t="s">
        <v>42</v>
      </c>
      <c r="C32" s="70">
        <v>0</v>
      </c>
      <c r="D32" s="15">
        <f t="shared" ref="D32:E32" si="19">PRODUCT(C32,1.05)</f>
        <v>0</v>
      </c>
      <c r="E32" s="15">
        <f t="shared" si="19"/>
        <v>0</v>
      </c>
      <c r="F32" s="15">
        <f t="shared" si="16"/>
        <v>0</v>
      </c>
      <c r="G32" s="15">
        <v>0</v>
      </c>
      <c r="I32" s="64"/>
    </row>
    <row r="33" spans="1:9" ht="30" customHeight="1">
      <c r="A33" s="16">
        <v>23020105</v>
      </c>
      <c r="B33" s="17" t="s">
        <v>43</v>
      </c>
      <c r="C33" s="70">
        <v>191812244.40000001</v>
      </c>
      <c r="D33" s="15">
        <f t="shared" ref="D33:E33" si="20">PRODUCT(C33,1.05)</f>
        <v>201402856.62</v>
      </c>
      <c r="E33" s="15">
        <f t="shared" si="20"/>
        <v>211472999.45100001</v>
      </c>
      <c r="F33" s="15">
        <f t="shared" si="16"/>
        <v>604688100.47099996</v>
      </c>
      <c r="G33" s="15">
        <v>186225480</v>
      </c>
      <c r="I33" s="64"/>
    </row>
    <row r="34" spans="1:9" ht="30" customHeight="1">
      <c r="A34" s="16">
        <v>23020106</v>
      </c>
      <c r="B34" s="17" t="s">
        <v>44</v>
      </c>
      <c r="C34" s="70">
        <v>0</v>
      </c>
      <c r="D34" s="15">
        <f t="shared" ref="D34:E34" si="21">PRODUCT(C34,1.05)</f>
        <v>0</v>
      </c>
      <c r="E34" s="15">
        <f t="shared" si="21"/>
        <v>0</v>
      </c>
      <c r="F34" s="15">
        <f t="shared" si="16"/>
        <v>0</v>
      </c>
      <c r="G34" s="18">
        <v>0</v>
      </c>
      <c r="I34" s="64"/>
    </row>
    <row r="35" spans="1:9" ht="30" customHeight="1">
      <c r="A35" s="16">
        <v>23020107</v>
      </c>
      <c r="B35" s="17" t="s">
        <v>45</v>
      </c>
      <c r="C35" s="70">
        <v>1000000000</v>
      </c>
      <c r="D35" s="15">
        <f t="shared" ref="D35:E35" si="22">PRODUCT(C35,1.05)</f>
        <v>1050000000</v>
      </c>
      <c r="E35" s="15">
        <f t="shared" si="22"/>
        <v>1102500000</v>
      </c>
      <c r="F35" s="15">
        <f t="shared" si="16"/>
        <v>3152500000</v>
      </c>
      <c r="G35" s="15">
        <v>661235400</v>
      </c>
      <c r="I35" s="64"/>
    </row>
    <row r="36" spans="1:9" ht="30" customHeight="1">
      <c r="A36" s="16">
        <v>23020110</v>
      </c>
      <c r="B36" s="17" t="s">
        <v>46</v>
      </c>
      <c r="C36" s="18"/>
      <c r="D36" s="15"/>
      <c r="E36" s="15"/>
      <c r="F36" s="15"/>
      <c r="G36" s="18"/>
      <c r="I36" s="64"/>
    </row>
    <row r="37" spans="1:9" ht="30" customHeight="1">
      <c r="A37" s="16">
        <v>23020111</v>
      </c>
      <c r="B37" s="17" t="s">
        <v>47</v>
      </c>
      <c r="C37" s="152">
        <v>89000000</v>
      </c>
      <c r="D37" s="15">
        <f t="shared" ref="D37:E37" si="23">PRODUCT(C37,1.05)</f>
        <v>93450000</v>
      </c>
      <c r="E37" s="15">
        <f t="shared" si="23"/>
        <v>98122500</v>
      </c>
      <c r="F37" s="15">
        <f t="shared" ref="F37:F44" si="24">SUM(C37:E37)</f>
        <v>280572500</v>
      </c>
      <c r="G37" s="18"/>
      <c r="I37" s="64"/>
    </row>
    <row r="38" spans="1:9" ht="30" customHeight="1">
      <c r="A38" s="16">
        <v>23020112</v>
      </c>
      <c r="B38" s="17" t="s">
        <v>48</v>
      </c>
      <c r="C38" s="70">
        <v>94516178.400000006</v>
      </c>
      <c r="D38" s="15">
        <f t="shared" ref="D38:E38" si="25">PRODUCT(C38,1.05)</f>
        <v>99241987.320000008</v>
      </c>
      <c r="E38" s="15">
        <f t="shared" si="25"/>
        <v>104204086.68600002</v>
      </c>
      <c r="F38" s="15">
        <f t="shared" si="24"/>
        <v>297962252.40600002</v>
      </c>
      <c r="G38" s="15">
        <v>91763280</v>
      </c>
      <c r="I38" s="64"/>
    </row>
    <row r="39" spans="1:9" ht="30" customHeight="1">
      <c r="A39" s="16">
        <v>23020113</v>
      </c>
      <c r="B39" s="17" t="s">
        <v>49</v>
      </c>
      <c r="C39" s="70">
        <v>0</v>
      </c>
      <c r="D39" s="15">
        <f t="shared" ref="D39:E39" si="26">PRODUCT(C39,1.05)</f>
        <v>0</v>
      </c>
      <c r="E39" s="15">
        <f t="shared" si="26"/>
        <v>0</v>
      </c>
      <c r="F39" s="15">
        <f t="shared" si="24"/>
        <v>0</v>
      </c>
      <c r="G39" s="15">
        <v>0</v>
      </c>
      <c r="I39" s="64"/>
    </row>
    <row r="40" spans="1:9" ht="30" customHeight="1">
      <c r="A40" s="16">
        <v>23020118</v>
      </c>
      <c r="B40" s="17" t="s">
        <v>54</v>
      </c>
      <c r="C40" s="70">
        <v>0</v>
      </c>
      <c r="D40" s="15">
        <f t="shared" ref="D40:E40" si="27">PRODUCT(C40,1.05)</f>
        <v>0</v>
      </c>
      <c r="E40" s="15">
        <f t="shared" si="27"/>
        <v>0</v>
      </c>
      <c r="F40" s="15">
        <f t="shared" si="24"/>
        <v>0</v>
      </c>
      <c r="G40" s="18">
        <v>0</v>
      </c>
      <c r="I40" s="64"/>
    </row>
    <row r="41" spans="1:9" ht="30" customHeight="1">
      <c r="A41" s="16">
        <v>23020119</v>
      </c>
      <c r="B41" s="17" t="s">
        <v>55</v>
      </c>
      <c r="C41" s="70">
        <v>22239100.800000001</v>
      </c>
      <c r="D41" s="15">
        <f t="shared" ref="D41:E41" si="28">PRODUCT(C41,1.05)</f>
        <v>23351055.840000004</v>
      </c>
      <c r="E41" s="15">
        <f t="shared" si="28"/>
        <v>24518608.632000003</v>
      </c>
      <c r="F41" s="15">
        <f t="shared" si="24"/>
        <v>70108765.272</v>
      </c>
      <c r="G41" s="15">
        <v>21591360</v>
      </c>
      <c r="I41" s="64"/>
    </row>
    <row r="42" spans="1:9" ht="30" customHeight="1">
      <c r="A42" s="16">
        <v>23020122</v>
      </c>
      <c r="B42" s="17" t="s">
        <v>56</v>
      </c>
      <c r="C42" s="70">
        <v>0</v>
      </c>
      <c r="D42" s="15">
        <f t="shared" ref="D42:E42" si="29">PRODUCT(C42,1.05)</f>
        <v>0</v>
      </c>
      <c r="E42" s="15">
        <f t="shared" si="29"/>
        <v>0</v>
      </c>
      <c r="F42" s="15">
        <f t="shared" si="24"/>
        <v>0</v>
      </c>
      <c r="G42" s="15">
        <v>0</v>
      </c>
      <c r="I42" s="64"/>
    </row>
    <row r="43" spans="1:9" ht="30" customHeight="1">
      <c r="A43" s="71">
        <v>23020144</v>
      </c>
      <c r="B43" s="72" t="s">
        <v>139</v>
      </c>
      <c r="C43" s="70">
        <v>0</v>
      </c>
      <c r="D43" s="15">
        <f t="shared" ref="D43:E43" si="30">PRODUCT(C43,1.05)</f>
        <v>0</v>
      </c>
      <c r="E43" s="15">
        <f t="shared" si="30"/>
        <v>0</v>
      </c>
      <c r="F43" s="70">
        <f t="shared" si="24"/>
        <v>0</v>
      </c>
      <c r="G43" s="70">
        <v>0</v>
      </c>
      <c r="I43" s="64"/>
    </row>
    <row r="44" spans="1:9" ht="30" customHeight="1">
      <c r="A44" s="71">
        <v>23020145</v>
      </c>
      <c r="B44" s="72" t="s">
        <v>348</v>
      </c>
      <c r="C44" s="70">
        <v>150000000</v>
      </c>
      <c r="D44" s="15">
        <f t="shared" ref="D44:E44" si="31">PRODUCT(C44,1.05)</f>
        <v>157500000</v>
      </c>
      <c r="E44" s="15">
        <f t="shared" si="31"/>
        <v>165375000</v>
      </c>
      <c r="F44" s="70">
        <f t="shared" si="24"/>
        <v>472875000</v>
      </c>
      <c r="G44" s="70">
        <v>107956800</v>
      </c>
      <c r="I44" s="64"/>
    </row>
    <row r="45" spans="1:9" ht="30" customHeight="1">
      <c r="A45" s="71">
        <v>23020146</v>
      </c>
      <c r="B45" s="72" t="s">
        <v>149</v>
      </c>
      <c r="C45" s="70"/>
      <c r="D45" s="15"/>
      <c r="E45" s="15"/>
      <c r="F45" s="70"/>
      <c r="G45" s="70"/>
      <c r="I45" s="64"/>
    </row>
    <row r="46" spans="1:9" ht="30" customHeight="1">
      <c r="A46" s="71">
        <v>23020147</v>
      </c>
      <c r="B46" s="72" t="s">
        <v>171</v>
      </c>
      <c r="C46" s="70">
        <v>150000000</v>
      </c>
      <c r="D46" s="15">
        <f t="shared" ref="D46:E46" si="32">PRODUCT(C46,1.05)</f>
        <v>157500000</v>
      </c>
      <c r="E46" s="15">
        <f t="shared" si="32"/>
        <v>165375000</v>
      </c>
      <c r="F46" s="70">
        <f>SUM(C46:E46)</f>
        <v>472875000</v>
      </c>
      <c r="G46" s="70"/>
      <c r="I46" s="64"/>
    </row>
    <row r="47" spans="1:9" ht="30" customHeight="1">
      <c r="A47" s="71">
        <v>23020151</v>
      </c>
      <c r="B47" s="72" t="s">
        <v>155</v>
      </c>
      <c r="C47" s="70"/>
      <c r="D47" s="15"/>
      <c r="E47" s="15"/>
      <c r="F47" s="70"/>
      <c r="G47" s="70"/>
      <c r="I47" s="64"/>
    </row>
    <row r="48" spans="1:9" ht="30" customHeight="1">
      <c r="A48" s="71">
        <v>23020152</v>
      </c>
      <c r="B48" s="72" t="s">
        <v>172</v>
      </c>
      <c r="C48" s="70"/>
      <c r="D48" s="15"/>
      <c r="E48" s="15"/>
      <c r="F48" s="70"/>
      <c r="G48" s="70"/>
      <c r="I48" s="64"/>
    </row>
    <row r="49" spans="1:9" ht="30" customHeight="1">
      <c r="A49" s="107"/>
      <c r="B49" s="108" t="s">
        <v>37</v>
      </c>
      <c r="C49" s="109">
        <f>SUM(C29:C48)</f>
        <v>1783744039.2</v>
      </c>
      <c r="D49" s="125">
        <f>SUM(D29:D48)</f>
        <v>1872931241.1599998</v>
      </c>
      <c r="E49" s="125">
        <f>SUM(E29:E48)</f>
        <v>1966577803.2180002</v>
      </c>
      <c r="F49" s="109">
        <f>SUM(F29:F48)</f>
        <v>5623253083.5780001</v>
      </c>
      <c r="G49" s="109">
        <v>1152438840</v>
      </c>
      <c r="I49" s="64"/>
    </row>
    <row r="50" spans="1:9" ht="30" customHeight="1">
      <c r="A50" s="16"/>
      <c r="B50" s="13"/>
      <c r="C50" s="15"/>
      <c r="D50" s="15"/>
      <c r="E50" s="15"/>
      <c r="F50" s="15"/>
      <c r="G50" s="15"/>
      <c r="I50" s="64"/>
    </row>
    <row r="51" spans="1:9" ht="30" customHeight="1">
      <c r="A51" s="12">
        <v>23030100</v>
      </c>
      <c r="B51" s="13" t="s">
        <v>61</v>
      </c>
      <c r="C51" s="15"/>
      <c r="D51" s="15"/>
      <c r="E51" s="15"/>
      <c r="F51" s="15"/>
      <c r="G51" s="15"/>
      <c r="I51" s="64"/>
    </row>
    <row r="52" spans="1:9" ht="30" customHeight="1">
      <c r="A52" s="16">
        <v>23030101</v>
      </c>
      <c r="B52" s="17" t="s">
        <v>62</v>
      </c>
      <c r="C52" s="15"/>
      <c r="D52" s="15"/>
      <c r="E52" s="15"/>
      <c r="F52" s="15"/>
      <c r="G52" s="15"/>
      <c r="I52" s="64"/>
    </row>
    <row r="53" spans="1:9" ht="30" customHeight="1">
      <c r="A53" s="16">
        <v>23030105</v>
      </c>
      <c r="B53" s="17" t="s">
        <v>66</v>
      </c>
      <c r="C53" s="15"/>
      <c r="D53" s="15"/>
      <c r="E53" s="15"/>
      <c r="F53" s="15"/>
      <c r="G53" s="15"/>
      <c r="I53" s="64"/>
    </row>
    <row r="54" spans="1:9" ht="30" customHeight="1">
      <c r="A54" s="16">
        <v>23030106</v>
      </c>
      <c r="B54" s="17" t="s">
        <v>67</v>
      </c>
      <c r="C54" s="70">
        <v>1500000000</v>
      </c>
      <c r="D54" s="15">
        <f t="shared" ref="D54:E54" si="33">PRODUCT(C54,1.05)</f>
        <v>1575000000</v>
      </c>
      <c r="E54" s="15">
        <f t="shared" si="33"/>
        <v>1653750000</v>
      </c>
      <c r="F54" s="15">
        <f>SUM(C54:E54)</f>
        <v>4728750000</v>
      </c>
      <c r="G54" s="15">
        <v>1335265600</v>
      </c>
      <c r="I54" s="64"/>
    </row>
    <row r="55" spans="1:9" ht="30" customHeight="1">
      <c r="A55" s="16">
        <v>23030109</v>
      </c>
      <c r="B55" s="17" t="s">
        <v>68</v>
      </c>
      <c r="C55" s="70">
        <v>0</v>
      </c>
      <c r="D55" s="15"/>
      <c r="E55" s="15"/>
      <c r="F55" s="15">
        <f>SUM(C55:E55)</f>
        <v>0</v>
      </c>
      <c r="G55" s="15">
        <v>0</v>
      </c>
      <c r="I55" s="64"/>
    </row>
    <row r="56" spans="1:9" ht="30" customHeight="1">
      <c r="A56" s="16">
        <v>23030119</v>
      </c>
      <c r="B56" s="17" t="s">
        <v>76</v>
      </c>
      <c r="C56" s="70">
        <v>0</v>
      </c>
      <c r="D56" s="15"/>
      <c r="E56" s="15"/>
      <c r="F56" s="15">
        <f>SUM(C56:E56)</f>
        <v>0</v>
      </c>
      <c r="G56" s="15">
        <v>0</v>
      </c>
      <c r="I56" s="64"/>
    </row>
    <row r="57" spans="1:9" ht="30" customHeight="1">
      <c r="A57" s="16">
        <v>23030121</v>
      </c>
      <c r="B57" s="17" t="s">
        <v>77</v>
      </c>
      <c r="C57" s="70">
        <v>25018988.400000002</v>
      </c>
      <c r="D57" s="15">
        <f t="shared" ref="D57:E57" si="34">PRODUCT(C57,1.05)</f>
        <v>26269937.820000004</v>
      </c>
      <c r="E57" s="15">
        <f t="shared" si="34"/>
        <v>27583434.711000007</v>
      </c>
      <c r="F57" s="15">
        <f>SUM(C57:E57)</f>
        <v>78872360.931000009</v>
      </c>
      <c r="G57" s="15">
        <v>24290280</v>
      </c>
      <c r="I57" s="64"/>
    </row>
    <row r="58" spans="1:9" ht="30" customHeight="1">
      <c r="A58" s="16">
        <v>23030122</v>
      </c>
      <c r="B58" s="17" t="s">
        <v>78</v>
      </c>
      <c r="C58" s="15"/>
      <c r="D58" s="15"/>
      <c r="E58" s="15"/>
      <c r="F58" s="15"/>
      <c r="G58" s="15"/>
      <c r="I58" s="64"/>
    </row>
    <row r="59" spans="1:9" ht="30" customHeight="1">
      <c r="A59" s="71">
        <v>23020154</v>
      </c>
      <c r="B59" s="72" t="s">
        <v>185</v>
      </c>
      <c r="C59" s="70"/>
      <c r="D59" s="70"/>
      <c r="E59" s="70"/>
      <c r="F59" s="70"/>
      <c r="G59" s="70"/>
      <c r="I59" s="64"/>
    </row>
    <row r="60" spans="1:9" ht="30" customHeight="1">
      <c r="A60" s="71">
        <v>23020155</v>
      </c>
      <c r="B60" s="72" t="s">
        <v>186</v>
      </c>
      <c r="C60" s="70"/>
      <c r="D60" s="70"/>
      <c r="E60" s="70"/>
      <c r="F60" s="70"/>
      <c r="G60" s="70"/>
      <c r="I60" s="64"/>
    </row>
    <row r="61" spans="1:9" ht="30" customHeight="1">
      <c r="A61" s="71">
        <v>23020156</v>
      </c>
      <c r="B61" s="72" t="s">
        <v>100</v>
      </c>
      <c r="C61" s="70"/>
      <c r="D61" s="70"/>
      <c r="E61" s="70"/>
      <c r="F61" s="70"/>
      <c r="G61" s="70"/>
      <c r="I61" s="64"/>
    </row>
    <row r="62" spans="1:9" ht="30" customHeight="1">
      <c r="A62" s="107"/>
      <c r="B62" s="108" t="s">
        <v>37</v>
      </c>
      <c r="C62" s="109">
        <f>SUM(C52:C61)</f>
        <v>1525018988.4000001</v>
      </c>
      <c r="D62" s="125">
        <f>SUM(D54:D61)</f>
        <v>1601269937.8199999</v>
      </c>
      <c r="E62" s="125">
        <f>SUM(E54:E61)</f>
        <v>1681333434.711</v>
      </c>
      <c r="F62" s="109">
        <f>SUM(F54:F61)</f>
        <v>4807622360.9309998</v>
      </c>
      <c r="G62" s="109">
        <v>1359555880</v>
      </c>
      <c r="I62" s="64"/>
    </row>
    <row r="63" spans="1:9" ht="30" customHeight="1">
      <c r="A63" s="16"/>
      <c r="B63" s="13"/>
      <c r="C63" s="15"/>
      <c r="D63" s="15"/>
      <c r="E63" s="15"/>
      <c r="F63" s="15"/>
      <c r="G63" s="15"/>
      <c r="I63" s="64"/>
    </row>
    <row r="64" spans="1:9" ht="30" customHeight="1">
      <c r="A64" s="12">
        <v>23040100</v>
      </c>
      <c r="B64" s="13" t="s">
        <v>83</v>
      </c>
      <c r="C64" s="15"/>
      <c r="D64" s="15"/>
      <c r="E64" s="15"/>
      <c r="F64" s="15"/>
      <c r="G64" s="15"/>
      <c r="I64" s="64"/>
    </row>
    <row r="65" spans="1:9" ht="30" customHeight="1">
      <c r="A65" s="16">
        <v>23040101</v>
      </c>
      <c r="B65" s="17" t="s">
        <v>84</v>
      </c>
      <c r="C65" s="15"/>
      <c r="D65" s="15"/>
      <c r="E65" s="15"/>
      <c r="F65" s="15"/>
      <c r="G65" s="15"/>
      <c r="I65" s="64"/>
    </row>
    <row r="66" spans="1:9" ht="30" customHeight="1">
      <c r="A66" s="71">
        <v>23040108</v>
      </c>
      <c r="B66" s="72" t="s">
        <v>103</v>
      </c>
      <c r="C66" s="70"/>
      <c r="D66" s="70"/>
      <c r="E66" s="70"/>
      <c r="F66" s="70"/>
      <c r="G66" s="70"/>
      <c r="I66" s="64"/>
    </row>
    <row r="67" spans="1:9" ht="30" customHeight="1">
      <c r="A67" s="71">
        <v>23040109</v>
      </c>
      <c r="B67" s="72" t="s">
        <v>200</v>
      </c>
      <c r="C67" s="70"/>
      <c r="D67" s="70"/>
      <c r="E67" s="70"/>
      <c r="F67" s="70"/>
      <c r="G67" s="70"/>
      <c r="I67" s="64"/>
    </row>
    <row r="68" spans="1:9" ht="30" customHeight="1">
      <c r="A68" s="107"/>
      <c r="B68" s="108" t="s">
        <v>37</v>
      </c>
      <c r="C68" s="109"/>
      <c r="D68" s="110"/>
      <c r="E68" s="110"/>
      <c r="F68" s="109"/>
      <c r="G68" s="109"/>
      <c r="I68" s="64"/>
    </row>
    <row r="69" spans="1:9" ht="30" customHeight="1">
      <c r="A69" s="16"/>
      <c r="B69" s="13"/>
      <c r="C69" s="15"/>
      <c r="D69" s="15"/>
      <c r="E69" s="15"/>
      <c r="F69" s="15"/>
      <c r="G69" s="15"/>
      <c r="I69" s="64"/>
    </row>
    <row r="70" spans="1:9" ht="30" customHeight="1">
      <c r="A70" s="12">
        <v>23050100</v>
      </c>
      <c r="B70" s="13" t="s">
        <v>89</v>
      </c>
      <c r="C70" s="15"/>
      <c r="D70" s="15"/>
      <c r="E70" s="15"/>
      <c r="F70" s="15"/>
      <c r="G70" s="15"/>
      <c r="I70" s="64"/>
    </row>
    <row r="71" spans="1:9" ht="30" customHeight="1">
      <c r="A71" s="16">
        <v>23050101</v>
      </c>
      <c r="B71" s="17" t="s">
        <v>90</v>
      </c>
      <c r="C71" s="15"/>
      <c r="D71" s="15"/>
      <c r="E71" s="15"/>
      <c r="F71" s="15"/>
      <c r="G71" s="15"/>
      <c r="I71" s="64"/>
    </row>
    <row r="72" spans="1:9" ht="30" customHeight="1">
      <c r="A72" s="71">
        <v>23050148</v>
      </c>
      <c r="B72" s="72" t="s">
        <v>157</v>
      </c>
      <c r="C72" s="70"/>
      <c r="D72" s="70"/>
      <c r="E72" s="70"/>
      <c r="F72" s="70"/>
      <c r="G72" s="70"/>
      <c r="I72" s="64"/>
    </row>
    <row r="73" spans="1:9" ht="39.75" customHeight="1">
      <c r="A73" s="71">
        <v>23050149</v>
      </c>
      <c r="B73" s="75" t="s">
        <v>198</v>
      </c>
      <c r="C73" s="70"/>
      <c r="D73" s="70"/>
      <c r="E73" s="70"/>
      <c r="F73" s="70"/>
      <c r="G73" s="70"/>
      <c r="I73" s="64"/>
    </row>
    <row r="74" spans="1:9" ht="39.75" customHeight="1">
      <c r="A74" s="71">
        <v>23050150</v>
      </c>
      <c r="B74" s="75" t="s">
        <v>349</v>
      </c>
      <c r="C74" s="70">
        <v>50000000</v>
      </c>
      <c r="D74" s="15">
        <f t="shared" ref="D74:E74" si="35">PRODUCT(C74,1.05)</f>
        <v>52500000</v>
      </c>
      <c r="E74" s="15">
        <f t="shared" si="35"/>
        <v>55125000</v>
      </c>
      <c r="F74" s="70">
        <f t="shared" ref="F74:F80" si="36">SUM(C74:E74)</f>
        <v>157625000</v>
      </c>
      <c r="G74" s="70"/>
      <c r="I74" s="64"/>
    </row>
    <row r="75" spans="1:9" ht="39.75" customHeight="1">
      <c r="A75" s="71">
        <v>23050151</v>
      </c>
      <c r="B75" s="75" t="s">
        <v>350</v>
      </c>
      <c r="C75" s="70">
        <v>250000000</v>
      </c>
      <c r="D75" s="15">
        <f t="shared" ref="D75:E75" si="37">PRODUCT(C75,1.05)</f>
        <v>262500000</v>
      </c>
      <c r="E75" s="15">
        <f t="shared" si="37"/>
        <v>275625000</v>
      </c>
      <c r="F75" s="70">
        <f t="shared" si="36"/>
        <v>788125000</v>
      </c>
      <c r="G75" s="70"/>
      <c r="I75" s="64"/>
    </row>
    <row r="76" spans="1:9" ht="39.75" customHeight="1">
      <c r="A76" s="71">
        <v>23050152</v>
      </c>
      <c r="B76" s="75" t="s">
        <v>351</v>
      </c>
      <c r="C76" s="70">
        <v>50000000</v>
      </c>
      <c r="D76" s="15">
        <f t="shared" ref="D76:E76" si="38">PRODUCT(C76,1.05)</f>
        <v>52500000</v>
      </c>
      <c r="E76" s="15">
        <f t="shared" si="38"/>
        <v>55125000</v>
      </c>
      <c r="F76" s="70">
        <f t="shared" si="36"/>
        <v>157625000</v>
      </c>
      <c r="G76" s="70"/>
      <c r="I76" s="64"/>
    </row>
    <row r="77" spans="1:9" ht="39.75" customHeight="1">
      <c r="A77" s="71">
        <v>23050153</v>
      </c>
      <c r="B77" s="75" t="s">
        <v>352</v>
      </c>
      <c r="C77" s="70">
        <v>35000000</v>
      </c>
      <c r="D77" s="15">
        <f t="shared" ref="D77:E77" si="39">PRODUCT(C77,1.05)</f>
        <v>36750000</v>
      </c>
      <c r="E77" s="15">
        <f t="shared" si="39"/>
        <v>38587500</v>
      </c>
      <c r="F77" s="70">
        <f t="shared" si="36"/>
        <v>110337500</v>
      </c>
      <c r="G77" s="70"/>
      <c r="I77" s="64"/>
    </row>
    <row r="78" spans="1:9" ht="39.75" customHeight="1">
      <c r="A78" s="71">
        <v>23050154</v>
      </c>
      <c r="B78" s="75" t="s">
        <v>353</v>
      </c>
      <c r="C78" s="70">
        <v>50000000</v>
      </c>
      <c r="D78" s="15">
        <f t="shared" ref="D78:E78" si="40">PRODUCT(C78,1.05)</f>
        <v>52500000</v>
      </c>
      <c r="E78" s="15">
        <f t="shared" si="40"/>
        <v>55125000</v>
      </c>
      <c r="F78" s="70">
        <f t="shared" si="36"/>
        <v>157625000</v>
      </c>
      <c r="G78" s="70"/>
      <c r="I78" s="64"/>
    </row>
    <row r="79" spans="1:9" ht="39.75" customHeight="1">
      <c r="A79" s="71">
        <v>23050155</v>
      </c>
      <c r="B79" s="75" t="s">
        <v>354</v>
      </c>
      <c r="C79" s="70">
        <v>25000000</v>
      </c>
      <c r="D79" s="15">
        <f t="shared" ref="D79:E79" si="41">PRODUCT(C79,1.05)</f>
        <v>26250000</v>
      </c>
      <c r="E79" s="15">
        <f t="shared" si="41"/>
        <v>27562500</v>
      </c>
      <c r="F79" s="70">
        <f t="shared" si="36"/>
        <v>78812500</v>
      </c>
      <c r="G79" s="70"/>
      <c r="I79" s="64"/>
    </row>
    <row r="80" spans="1:9" ht="39.75" customHeight="1">
      <c r="A80" s="71">
        <v>23050156</v>
      </c>
      <c r="B80" s="75" t="s">
        <v>355</v>
      </c>
      <c r="C80" s="70">
        <v>50000000</v>
      </c>
      <c r="D80" s="15">
        <f t="shared" ref="D80:E80" si="42">PRODUCT(C80,1.05)</f>
        <v>52500000</v>
      </c>
      <c r="E80" s="15">
        <f t="shared" si="42"/>
        <v>55125000</v>
      </c>
      <c r="F80" s="70">
        <f t="shared" si="36"/>
        <v>157625000</v>
      </c>
      <c r="G80" s="70"/>
      <c r="I80" s="64"/>
    </row>
    <row r="81" spans="1:9" ht="30" customHeight="1">
      <c r="A81" s="107"/>
      <c r="B81" s="108" t="s">
        <v>37</v>
      </c>
      <c r="C81" s="109">
        <f>SUM(C71:C80)</f>
        <v>510000000</v>
      </c>
      <c r="D81" s="125">
        <f>SUM(D74:D80)</f>
        <v>535500000</v>
      </c>
      <c r="E81" s="125">
        <f>SUM(E74:E80)</f>
        <v>562275000</v>
      </c>
      <c r="F81" s="109">
        <f>SUM(F74:F80)</f>
        <v>1607775000</v>
      </c>
      <c r="G81" s="109"/>
      <c r="I81" s="64"/>
    </row>
    <row r="82" spans="1:9" ht="30" customHeight="1">
      <c r="A82" s="16"/>
      <c r="B82" s="13"/>
      <c r="C82" s="18"/>
      <c r="D82" s="18"/>
      <c r="E82" s="18"/>
      <c r="F82" s="18"/>
      <c r="G82" s="18"/>
      <c r="I82" s="64"/>
    </row>
    <row r="83" spans="1:9" ht="30" customHeight="1">
      <c r="A83" s="16"/>
      <c r="B83" s="13"/>
      <c r="C83" s="15"/>
      <c r="D83" s="15"/>
      <c r="E83" s="15"/>
      <c r="F83" s="15"/>
      <c r="G83" s="15"/>
      <c r="I83" s="64"/>
    </row>
    <row r="84" spans="1:9" ht="30" customHeight="1">
      <c r="A84" s="107"/>
      <c r="B84" s="108" t="s">
        <v>95</v>
      </c>
      <c r="C84" s="109">
        <f>SUM(C26,C49,C62,C68,C81)</f>
        <v>6093201084.3999996</v>
      </c>
      <c r="D84" s="109">
        <f t="shared" ref="D84:F84" si="43">SUM(D26,D49,D62,D68,D81)</f>
        <v>6397861138.6199999</v>
      </c>
      <c r="E84" s="109">
        <f t="shared" si="43"/>
        <v>6717754195.5510006</v>
      </c>
      <c r="F84" s="109">
        <f t="shared" si="43"/>
        <v>19208816418.570999</v>
      </c>
      <c r="G84" s="109">
        <v>4719711280</v>
      </c>
      <c r="I84" s="64"/>
    </row>
    <row r="85" spans="1:9" ht="30" customHeight="1" thickBot="1">
      <c r="A85" s="21"/>
      <c r="B85" s="22"/>
      <c r="C85" s="23"/>
      <c r="D85" s="23"/>
      <c r="E85" s="23"/>
      <c r="F85" s="23"/>
      <c r="G85" s="23"/>
      <c r="I85" s="64"/>
    </row>
    <row r="86" spans="1:9">
      <c r="C86" s="8"/>
      <c r="D86" s="8"/>
      <c r="E86" s="8"/>
      <c r="F86" s="8"/>
      <c r="G86" s="8"/>
    </row>
    <row r="87" spans="1:9">
      <c r="C87" s="8"/>
      <c r="D87" s="8"/>
      <c r="E87" s="8"/>
      <c r="F87" s="8"/>
      <c r="G87" s="8"/>
    </row>
    <row r="88" spans="1:9">
      <c r="G88" s="8"/>
    </row>
    <row r="89" spans="1:9">
      <c r="C89" s="8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64" orientation="landscape" useFirstPageNumber="1" verticalDpi="300" r:id="rId1"/>
  <headerFooter>
    <oddFooter>&amp;C&amp;"Arial Black,Regular"&amp;18&amp;P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1:J99"/>
  <sheetViews>
    <sheetView view="pageBreakPreview" topLeftCell="A49" zoomScale="60" workbookViewId="0">
      <selection activeCell="D63" sqref="D63"/>
    </sheetView>
  </sheetViews>
  <sheetFormatPr defaultColWidth="9.140625" defaultRowHeight="16.5"/>
  <cols>
    <col min="1" max="1" width="14.28515625" style="6" customWidth="1"/>
    <col min="2" max="2" width="83" style="1" customWidth="1"/>
    <col min="3" max="3" width="23.140625" style="1" hidden="1" customWidth="1"/>
    <col min="4" max="4" width="23.140625" style="1" customWidth="1"/>
    <col min="5" max="6" width="22.7109375" style="1" customWidth="1"/>
    <col min="7" max="7" width="22" style="1" customWidth="1"/>
    <col min="8" max="8" width="22.85546875" style="1" customWidth="1"/>
    <col min="9" max="9" width="9.140625" style="1"/>
    <col min="10" max="10" width="19.7109375" style="1" bestFit="1" customWidth="1"/>
    <col min="11" max="11" width="9.140625" style="1"/>
    <col min="12" max="12" width="20.28515625" style="1" customWidth="1"/>
    <col min="13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375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36.75">
      <c r="A5" s="68" t="s">
        <v>3</v>
      </c>
      <c r="B5" s="69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  <c r="I5" s="11"/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I8" s="11"/>
    </row>
    <row r="9" spans="1:10" ht="35.1" customHeight="1">
      <c r="A9" s="71">
        <v>23010105</v>
      </c>
      <c r="B9" s="72" t="s">
        <v>337</v>
      </c>
      <c r="C9" s="70"/>
      <c r="D9" s="70">
        <v>5000000</v>
      </c>
      <c r="E9" s="70"/>
      <c r="F9" s="70"/>
      <c r="G9" s="70"/>
      <c r="H9" s="70"/>
      <c r="I9" s="11"/>
    </row>
    <row r="10" spans="1:10" ht="35.1" customHeight="1">
      <c r="A10" s="71">
        <v>23010108</v>
      </c>
      <c r="B10" s="72" t="s">
        <v>14</v>
      </c>
      <c r="C10" s="70"/>
      <c r="D10" s="70">
        <v>5000000</v>
      </c>
      <c r="E10" s="70"/>
      <c r="F10" s="70"/>
      <c r="G10" s="70"/>
      <c r="H10" s="70"/>
      <c r="I10" s="11"/>
    </row>
    <row r="11" spans="1:10" ht="35.1" customHeight="1">
      <c r="A11" s="16">
        <v>23010112</v>
      </c>
      <c r="B11" s="17" t="s">
        <v>18</v>
      </c>
      <c r="C11" s="15"/>
      <c r="D11" s="15">
        <v>5000000</v>
      </c>
      <c r="E11" s="70">
        <f>PRODUCT(D11,1.05)</f>
        <v>5250000</v>
      </c>
      <c r="F11" s="70">
        <f>PRODUCT(E11,1.05)</f>
        <v>5512500</v>
      </c>
      <c r="G11" s="15">
        <f>SUM(D11:F11)</f>
        <v>15762500</v>
      </c>
      <c r="H11" s="15"/>
      <c r="I11" s="11"/>
      <c r="J11" s="64"/>
    </row>
    <row r="12" spans="1:10" ht="35.1" customHeight="1">
      <c r="A12" s="16">
        <v>23010112</v>
      </c>
      <c r="B12" s="17" t="s">
        <v>19</v>
      </c>
      <c r="C12" s="15"/>
      <c r="D12" s="15">
        <v>5000000</v>
      </c>
      <c r="E12" s="70"/>
      <c r="F12" s="70"/>
      <c r="G12" s="15"/>
      <c r="H12" s="15"/>
      <c r="I12" s="11"/>
      <c r="J12" s="64"/>
    </row>
    <row r="13" spans="1:10" ht="35.1" customHeight="1">
      <c r="A13" s="16">
        <v>23010120</v>
      </c>
      <c r="B13" s="17" t="s">
        <v>392</v>
      </c>
      <c r="C13" s="15"/>
      <c r="D13" s="15">
        <v>4000000</v>
      </c>
      <c r="E13" s="70"/>
      <c r="F13" s="70"/>
      <c r="G13" s="15"/>
      <c r="H13" s="15"/>
      <c r="I13" s="11"/>
      <c r="J13" s="64"/>
    </row>
    <row r="14" spans="1:10" s="11" customFormat="1" ht="35.1" customHeight="1">
      <c r="A14" s="71">
        <v>23010121</v>
      </c>
      <c r="B14" s="72" t="s">
        <v>27</v>
      </c>
      <c r="C14" s="70"/>
      <c r="D14" s="70"/>
      <c r="E14" s="70"/>
      <c r="F14" s="70"/>
      <c r="G14" s="70"/>
      <c r="H14" s="70"/>
      <c r="J14" s="64"/>
    </row>
    <row r="15" spans="1:10" s="11" customFormat="1" ht="35.1" customHeight="1">
      <c r="A15" s="71">
        <v>23010122</v>
      </c>
      <c r="B15" s="75" t="s">
        <v>292</v>
      </c>
      <c r="C15" s="70">
        <v>399365000</v>
      </c>
      <c r="D15" s="70"/>
      <c r="E15" s="70"/>
      <c r="F15" s="70"/>
      <c r="G15" s="70"/>
      <c r="H15" s="70"/>
      <c r="J15" s="64">
        <f>PRODUCT(H15,1.03)</f>
        <v>1.03</v>
      </c>
    </row>
    <row r="16" spans="1:10" s="11" customFormat="1" ht="35.1" customHeight="1">
      <c r="A16" s="71">
        <v>23010124</v>
      </c>
      <c r="B16" s="75" t="s">
        <v>393</v>
      </c>
      <c r="C16" s="70"/>
      <c r="D16" s="70">
        <v>10000000</v>
      </c>
      <c r="E16" s="70"/>
      <c r="F16" s="70"/>
      <c r="G16" s="70"/>
      <c r="H16" s="70"/>
      <c r="J16" s="64"/>
    </row>
    <row r="17" spans="1:10" ht="35.1" customHeight="1">
      <c r="A17" s="71">
        <v>23010125</v>
      </c>
      <c r="B17" s="72" t="s">
        <v>394</v>
      </c>
      <c r="C17" s="70"/>
      <c r="D17" s="70">
        <v>30000000</v>
      </c>
      <c r="E17" s="70">
        <f>PRODUCT(D17,1.05)</f>
        <v>31500000</v>
      </c>
      <c r="F17" s="70">
        <f>PRODUCT(E17,1.05)</f>
        <v>33075000</v>
      </c>
      <c r="G17" s="70">
        <f>SUM(D17:F17)</f>
        <v>94575000</v>
      </c>
      <c r="H17" s="70"/>
      <c r="I17" s="11"/>
      <c r="J17" s="64">
        <f t="shared" ref="J17:J56" si="0">PRODUCT(H17,1.03)</f>
        <v>1.03</v>
      </c>
    </row>
    <row r="18" spans="1:10" ht="35.1" customHeight="1">
      <c r="A18" s="71">
        <v>23010126</v>
      </c>
      <c r="B18" s="72" t="s">
        <v>395</v>
      </c>
      <c r="C18" s="70"/>
      <c r="D18" s="70">
        <v>2000000</v>
      </c>
      <c r="E18" s="70"/>
      <c r="F18" s="70"/>
      <c r="G18" s="70"/>
      <c r="H18" s="70"/>
      <c r="I18" s="11"/>
      <c r="J18" s="64">
        <f t="shared" si="0"/>
        <v>1.03</v>
      </c>
    </row>
    <row r="19" spans="1:10" ht="35.1" customHeight="1">
      <c r="A19" s="71">
        <v>23010127</v>
      </c>
      <c r="B19" s="75" t="s">
        <v>396</v>
      </c>
      <c r="C19" s="70"/>
      <c r="D19" s="70">
        <v>5000000</v>
      </c>
      <c r="E19" s="70"/>
      <c r="F19" s="70"/>
      <c r="G19" s="70"/>
      <c r="H19" s="70"/>
      <c r="I19" s="11"/>
      <c r="J19" s="64">
        <f t="shared" si="0"/>
        <v>1.03</v>
      </c>
    </row>
    <row r="20" spans="1:10" ht="35.1" customHeight="1">
      <c r="A20" s="107"/>
      <c r="B20" s="108" t="s">
        <v>37</v>
      </c>
      <c r="C20" s="125">
        <f>SUM(C11:C19)</f>
        <v>399365000</v>
      </c>
      <c r="D20" s="125">
        <f>SUM(D7:D19)</f>
        <v>71000000</v>
      </c>
      <c r="E20" s="125">
        <f>SUM(E15:E19)</f>
        <v>31500000</v>
      </c>
      <c r="F20" s="125">
        <f>SUM(F15:F19)</f>
        <v>33075000</v>
      </c>
      <c r="G20" s="125">
        <f>SUM(G15:G19)</f>
        <v>94575000</v>
      </c>
      <c r="H20" s="109"/>
      <c r="I20" s="11"/>
      <c r="J20" s="64">
        <f t="shared" si="0"/>
        <v>1.03</v>
      </c>
    </row>
    <row r="21" spans="1:10" ht="35.1" customHeight="1">
      <c r="A21" s="68">
        <v>23020100</v>
      </c>
      <c r="B21" s="69" t="s">
        <v>38</v>
      </c>
      <c r="C21" s="70"/>
      <c r="D21" s="70"/>
      <c r="E21" s="70"/>
      <c r="F21" s="70"/>
      <c r="G21" s="70"/>
      <c r="H21" s="70"/>
      <c r="I21" s="11"/>
      <c r="J21" s="64">
        <f t="shared" si="0"/>
        <v>1.03</v>
      </c>
    </row>
    <row r="22" spans="1:10" ht="35.1" customHeight="1">
      <c r="A22" s="71">
        <v>23020101</v>
      </c>
      <c r="B22" s="72" t="s">
        <v>102</v>
      </c>
      <c r="C22" s="70"/>
      <c r="D22" s="70">
        <v>25000000</v>
      </c>
      <c r="E22" s="70"/>
      <c r="F22" s="70"/>
      <c r="G22" s="70"/>
      <c r="H22" s="70"/>
      <c r="I22" s="11"/>
      <c r="J22" s="64">
        <f t="shared" si="0"/>
        <v>1.03</v>
      </c>
    </row>
    <row r="23" spans="1:10" ht="35.1" customHeight="1">
      <c r="A23" s="71">
        <v>23020105</v>
      </c>
      <c r="B23" s="72" t="s">
        <v>43</v>
      </c>
      <c r="C23" s="70"/>
      <c r="D23" s="70"/>
      <c r="E23" s="70"/>
      <c r="F23" s="70"/>
      <c r="G23" s="70"/>
      <c r="H23" s="70"/>
      <c r="I23" s="11"/>
      <c r="J23" s="64">
        <f t="shared" si="0"/>
        <v>1.03</v>
      </c>
    </row>
    <row r="24" spans="1:10" ht="35.1" customHeight="1">
      <c r="A24" s="71">
        <v>23020106</v>
      </c>
      <c r="B24" s="72" t="s">
        <v>44</v>
      </c>
      <c r="C24" s="70"/>
      <c r="D24" s="70"/>
      <c r="E24" s="70"/>
      <c r="F24" s="70"/>
      <c r="G24" s="70"/>
      <c r="H24" s="70"/>
      <c r="I24" s="11"/>
      <c r="J24" s="64">
        <f t="shared" si="0"/>
        <v>1.03</v>
      </c>
    </row>
    <row r="25" spans="1:10" ht="35.1" customHeight="1">
      <c r="A25" s="71">
        <v>23020107</v>
      </c>
      <c r="B25" s="75" t="s">
        <v>389</v>
      </c>
      <c r="C25" s="70"/>
      <c r="D25" s="70">
        <v>100000000</v>
      </c>
      <c r="E25" s="70"/>
      <c r="F25" s="70"/>
      <c r="G25" s="70"/>
      <c r="H25" s="70"/>
      <c r="I25" s="11"/>
      <c r="J25" s="64">
        <f t="shared" si="0"/>
        <v>1.03</v>
      </c>
    </row>
    <row r="26" spans="1:10" ht="35.1" customHeight="1">
      <c r="A26" s="71">
        <v>23020151</v>
      </c>
      <c r="B26" s="72" t="s">
        <v>155</v>
      </c>
      <c r="C26" s="70"/>
      <c r="D26" s="70"/>
      <c r="E26" s="70"/>
      <c r="F26" s="70"/>
      <c r="G26" s="70"/>
      <c r="H26" s="70"/>
      <c r="I26" s="11"/>
      <c r="J26" s="64">
        <f t="shared" si="0"/>
        <v>1.03</v>
      </c>
    </row>
    <row r="27" spans="1:10" ht="35.1" customHeight="1">
      <c r="A27" s="71">
        <v>23020152</v>
      </c>
      <c r="B27" s="72" t="s">
        <v>172</v>
      </c>
      <c r="C27" s="70"/>
      <c r="D27" s="70"/>
      <c r="E27" s="70"/>
      <c r="F27" s="70"/>
      <c r="G27" s="70"/>
      <c r="H27" s="70"/>
      <c r="I27" s="11"/>
      <c r="J27" s="64">
        <f t="shared" si="0"/>
        <v>1.03</v>
      </c>
    </row>
    <row r="28" spans="1:10" ht="35.1" customHeight="1">
      <c r="A28" s="107"/>
      <c r="B28" s="108" t="s">
        <v>37</v>
      </c>
      <c r="C28" s="109">
        <f>SUM(C22:C27)</f>
        <v>0</v>
      </c>
      <c r="D28" s="109">
        <f>SUM(D22:D27)</f>
        <v>125000000</v>
      </c>
      <c r="E28" s="110"/>
      <c r="F28" s="110"/>
      <c r="G28" s="109"/>
      <c r="H28" s="109"/>
      <c r="I28" s="11"/>
      <c r="J28" s="64">
        <f t="shared" si="0"/>
        <v>1.03</v>
      </c>
    </row>
    <row r="29" spans="1:10" ht="35.1" customHeight="1">
      <c r="A29" s="68">
        <v>23030100</v>
      </c>
      <c r="B29" s="69" t="s">
        <v>61</v>
      </c>
      <c r="C29" s="70"/>
      <c r="D29" s="70"/>
      <c r="E29" s="70"/>
      <c r="F29" s="70"/>
      <c r="G29" s="70"/>
      <c r="H29" s="70"/>
      <c r="I29" s="11"/>
      <c r="J29" s="64">
        <f t="shared" si="0"/>
        <v>1.03</v>
      </c>
    </row>
    <row r="30" spans="1:10" ht="35.1" customHeight="1">
      <c r="A30" s="71">
        <v>23030105</v>
      </c>
      <c r="B30" s="72" t="s">
        <v>143</v>
      </c>
      <c r="C30" s="70"/>
      <c r="D30" s="70"/>
      <c r="E30" s="70"/>
      <c r="F30" s="70"/>
      <c r="G30" s="70"/>
      <c r="H30" s="70"/>
      <c r="I30" s="11"/>
      <c r="J30" s="64">
        <f t="shared" si="0"/>
        <v>1.03</v>
      </c>
    </row>
    <row r="31" spans="1:10" ht="35.1" customHeight="1">
      <c r="A31" s="71">
        <v>23030106</v>
      </c>
      <c r="B31" s="72" t="s">
        <v>390</v>
      </c>
      <c r="C31" s="70"/>
      <c r="D31" s="70">
        <v>100000000</v>
      </c>
      <c r="E31" s="70"/>
      <c r="F31" s="70"/>
      <c r="G31" s="70"/>
      <c r="H31" s="70"/>
      <c r="I31" s="11"/>
      <c r="J31" s="64">
        <f t="shared" si="0"/>
        <v>1.03</v>
      </c>
    </row>
    <row r="32" spans="1:10" ht="35.1" customHeight="1">
      <c r="A32" s="16">
        <v>23030121</v>
      </c>
      <c r="B32" s="17" t="s">
        <v>77</v>
      </c>
      <c r="C32" s="15"/>
      <c r="D32" s="15"/>
      <c r="E32" s="70"/>
      <c r="F32" s="70"/>
      <c r="G32" s="15"/>
      <c r="H32" s="15"/>
      <c r="I32" s="11"/>
      <c r="J32" s="64">
        <f t="shared" si="0"/>
        <v>1.03</v>
      </c>
    </row>
    <row r="33" spans="1:10" ht="35.1" customHeight="1">
      <c r="A33" s="71">
        <v>23020155</v>
      </c>
      <c r="B33" s="72" t="s">
        <v>186</v>
      </c>
      <c r="C33" s="70"/>
      <c r="D33" s="70"/>
      <c r="E33" s="70"/>
      <c r="F33" s="70"/>
      <c r="G33" s="70"/>
      <c r="H33" s="70"/>
      <c r="I33" s="11"/>
      <c r="J33" s="64">
        <f t="shared" si="0"/>
        <v>1.03</v>
      </c>
    </row>
    <row r="34" spans="1:10" ht="35.1" customHeight="1">
      <c r="A34" s="71">
        <v>23020156</v>
      </c>
      <c r="B34" s="72" t="s">
        <v>100</v>
      </c>
      <c r="C34" s="70"/>
      <c r="D34" s="70"/>
      <c r="E34" s="70"/>
      <c r="F34" s="70"/>
      <c r="G34" s="70"/>
      <c r="H34" s="70"/>
      <c r="I34" s="11"/>
      <c r="J34" s="64">
        <f t="shared" si="0"/>
        <v>1.03</v>
      </c>
    </row>
    <row r="35" spans="1:10" ht="35.1" customHeight="1">
      <c r="A35" s="107"/>
      <c r="B35" s="108" t="s">
        <v>37</v>
      </c>
      <c r="C35" s="109">
        <f>SUM(C30:C34)</f>
        <v>0</v>
      </c>
      <c r="D35" s="109">
        <f>SUM(D30:D34)</f>
        <v>100000000</v>
      </c>
      <c r="E35" s="109"/>
      <c r="F35" s="109"/>
      <c r="G35" s="109"/>
      <c r="H35" s="109"/>
      <c r="I35" s="11"/>
      <c r="J35" s="64">
        <f t="shared" si="0"/>
        <v>1.03</v>
      </c>
    </row>
    <row r="36" spans="1:10" ht="35.1" customHeight="1">
      <c r="A36" s="71"/>
      <c r="B36" s="69"/>
      <c r="C36" s="70"/>
      <c r="D36" s="70"/>
      <c r="E36" s="70"/>
      <c r="F36" s="70"/>
      <c r="G36" s="70"/>
      <c r="H36" s="70"/>
      <c r="I36" s="11"/>
      <c r="J36" s="64">
        <f t="shared" si="0"/>
        <v>1.03</v>
      </c>
    </row>
    <row r="37" spans="1:10" ht="35.1" customHeight="1">
      <c r="A37" s="68">
        <v>23040100</v>
      </c>
      <c r="B37" s="69" t="s">
        <v>83</v>
      </c>
      <c r="C37" s="70"/>
      <c r="D37" s="70"/>
      <c r="E37" s="70"/>
      <c r="F37" s="70"/>
      <c r="G37" s="70"/>
      <c r="H37" s="70"/>
      <c r="I37" s="11"/>
      <c r="J37" s="64">
        <f t="shared" si="0"/>
        <v>1.03</v>
      </c>
    </row>
    <row r="38" spans="1:10" ht="35.1" customHeight="1">
      <c r="A38" s="71">
        <v>23040101</v>
      </c>
      <c r="B38" s="72" t="s">
        <v>84</v>
      </c>
      <c r="C38" s="70"/>
      <c r="D38" s="70"/>
      <c r="E38" s="70"/>
      <c r="F38" s="70"/>
      <c r="G38" s="70"/>
      <c r="H38" s="70"/>
      <c r="I38" s="11"/>
      <c r="J38" s="64">
        <f t="shared" si="0"/>
        <v>1.03</v>
      </c>
    </row>
    <row r="39" spans="1:10" ht="35.1" customHeight="1">
      <c r="A39" s="71">
        <v>23040102</v>
      </c>
      <c r="B39" s="72" t="s">
        <v>85</v>
      </c>
      <c r="C39" s="70"/>
      <c r="D39" s="70"/>
      <c r="E39" s="70"/>
      <c r="F39" s="70"/>
      <c r="G39" s="70"/>
      <c r="H39" s="70"/>
      <c r="I39" s="11"/>
      <c r="J39" s="64">
        <f t="shared" si="0"/>
        <v>1.03</v>
      </c>
    </row>
    <row r="40" spans="1:10" ht="35.1" customHeight="1">
      <c r="A40" s="71">
        <v>23040107</v>
      </c>
      <c r="B40" s="72" t="s">
        <v>104</v>
      </c>
      <c r="C40" s="70"/>
      <c r="D40" s="70"/>
      <c r="E40" s="70"/>
      <c r="F40" s="70"/>
      <c r="G40" s="70"/>
      <c r="H40" s="70"/>
      <c r="I40" s="11"/>
      <c r="J40" s="64">
        <f t="shared" si="0"/>
        <v>1.03</v>
      </c>
    </row>
    <row r="41" spans="1:10" ht="35.1" customHeight="1">
      <c r="A41" s="71">
        <v>23040108</v>
      </c>
      <c r="B41" s="72" t="s">
        <v>103</v>
      </c>
      <c r="C41" s="70"/>
      <c r="D41" s="70"/>
      <c r="E41" s="70"/>
      <c r="F41" s="70"/>
      <c r="G41" s="70"/>
      <c r="H41" s="70"/>
      <c r="I41" s="11"/>
      <c r="J41" s="64">
        <f t="shared" si="0"/>
        <v>1.03</v>
      </c>
    </row>
    <row r="42" spans="1:10" ht="35.1" customHeight="1">
      <c r="A42" s="71">
        <v>23040109</v>
      </c>
      <c r="B42" s="72" t="s">
        <v>200</v>
      </c>
      <c r="C42" s="70"/>
      <c r="D42" s="70"/>
      <c r="E42" s="70"/>
      <c r="F42" s="70"/>
      <c r="G42" s="70"/>
      <c r="H42" s="70"/>
      <c r="I42" s="11"/>
      <c r="J42" s="64">
        <f t="shared" si="0"/>
        <v>1.03</v>
      </c>
    </row>
    <row r="43" spans="1:10" ht="35.1" customHeight="1">
      <c r="A43" s="107"/>
      <c r="B43" s="108" t="s">
        <v>37</v>
      </c>
      <c r="C43" s="109">
        <f>SUM(C41:C42)</f>
        <v>0</v>
      </c>
      <c r="D43" s="109"/>
      <c r="E43" s="109"/>
      <c r="F43" s="109"/>
      <c r="G43" s="109"/>
      <c r="H43" s="109"/>
      <c r="I43" s="11"/>
      <c r="J43" s="64">
        <f t="shared" si="0"/>
        <v>1.03</v>
      </c>
    </row>
    <row r="44" spans="1:10" ht="35.1" customHeight="1">
      <c r="A44" s="71"/>
      <c r="B44" s="69"/>
      <c r="C44" s="70"/>
      <c r="D44" s="70"/>
      <c r="E44" s="70"/>
      <c r="F44" s="70"/>
      <c r="G44" s="70"/>
      <c r="H44" s="70"/>
      <c r="I44" s="11"/>
      <c r="J44" s="64">
        <f t="shared" si="0"/>
        <v>1.03</v>
      </c>
    </row>
    <row r="45" spans="1:10" ht="35.1" customHeight="1">
      <c r="A45" s="68">
        <v>23050100</v>
      </c>
      <c r="B45" s="69" t="s">
        <v>89</v>
      </c>
      <c r="C45" s="70"/>
      <c r="D45" s="70">
        <v>11929377.6</v>
      </c>
      <c r="E45" s="70"/>
      <c r="F45" s="70"/>
      <c r="G45" s="70"/>
      <c r="H45" s="70"/>
      <c r="I45" s="11"/>
      <c r="J45" s="64">
        <f t="shared" si="0"/>
        <v>1.03</v>
      </c>
    </row>
    <row r="46" spans="1:10" ht="35.1" customHeight="1">
      <c r="A46" s="71">
        <v>23050101</v>
      </c>
      <c r="B46" s="72" t="s">
        <v>90</v>
      </c>
      <c r="C46" s="70"/>
      <c r="D46" s="70"/>
      <c r="E46" s="70"/>
      <c r="F46" s="70"/>
      <c r="G46" s="70"/>
      <c r="H46" s="70"/>
      <c r="I46" s="11"/>
      <c r="J46" s="64">
        <f t="shared" si="0"/>
        <v>1.03</v>
      </c>
    </row>
    <row r="47" spans="1:10" ht="35.1" customHeight="1">
      <c r="A47" s="71">
        <v>23050102</v>
      </c>
      <c r="B47" s="72" t="s">
        <v>91</v>
      </c>
      <c r="C47" s="70"/>
      <c r="D47" s="70"/>
      <c r="E47" s="70"/>
      <c r="F47" s="70"/>
      <c r="G47" s="70"/>
      <c r="H47" s="70"/>
      <c r="I47" s="11"/>
      <c r="J47" s="64">
        <f t="shared" si="0"/>
        <v>1.03</v>
      </c>
    </row>
    <row r="48" spans="1:10" ht="35.1" customHeight="1">
      <c r="A48" s="71">
        <v>23050103</v>
      </c>
      <c r="B48" s="72" t="s">
        <v>92</v>
      </c>
      <c r="C48" s="70">
        <v>61964000</v>
      </c>
      <c r="D48" s="70">
        <v>11929377.6</v>
      </c>
      <c r="E48" s="70">
        <f>PRODUCT(D48,1.05)</f>
        <v>12525846.48</v>
      </c>
      <c r="F48" s="70">
        <f>PRODUCT(E48,1.05)</f>
        <v>13152138.804000001</v>
      </c>
      <c r="G48" s="70">
        <f>SUM(D48:F48)</f>
        <v>37607362.884000003</v>
      </c>
      <c r="H48" s="70"/>
      <c r="I48" s="11"/>
      <c r="J48" s="64">
        <f t="shared" si="0"/>
        <v>1.03</v>
      </c>
    </row>
    <row r="49" spans="1:10" ht="35.1" customHeight="1">
      <c r="A49" s="71">
        <v>23050148</v>
      </c>
      <c r="B49" s="72" t="s">
        <v>157</v>
      </c>
      <c r="C49" s="70"/>
      <c r="D49" s="70">
        <v>0</v>
      </c>
      <c r="E49" s="70">
        <f t="shared" ref="E49:F49" si="1">PRODUCT(D49,1.05)</f>
        <v>0</v>
      </c>
      <c r="F49" s="70">
        <f t="shared" si="1"/>
        <v>0</v>
      </c>
      <c r="G49" s="70">
        <f>SUM(D49:F49)</f>
        <v>0</v>
      </c>
      <c r="H49" s="70"/>
      <c r="I49" s="11"/>
      <c r="J49" s="64">
        <f t="shared" si="0"/>
        <v>1.03</v>
      </c>
    </row>
    <row r="50" spans="1:10" ht="35.1" customHeight="1">
      <c r="A50" s="71">
        <v>23050149</v>
      </c>
      <c r="B50" s="75" t="s">
        <v>198</v>
      </c>
      <c r="C50" s="70"/>
      <c r="D50" s="70">
        <v>0</v>
      </c>
      <c r="E50" s="70">
        <f t="shared" ref="E50:F50" si="2">PRODUCT(D50,1.05)</f>
        <v>0</v>
      </c>
      <c r="F50" s="70">
        <f t="shared" si="2"/>
        <v>0</v>
      </c>
      <c r="G50" s="70">
        <f>SUM(D50:F50)</f>
        <v>0</v>
      </c>
      <c r="H50" s="70"/>
      <c r="I50" s="11"/>
      <c r="J50" s="64">
        <f t="shared" si="0"/>
        <v>1.03</v>
      </c>
    </row>
    <row r="51" spans="1:10" ht="35.1" customHeight="1">
      <c r="A51" s="71">
        <v>23050150</v>
      </c>
      <c r="B51" s="75" t="s">
        <v>293</v>
      </c>
      <c r="C51" s="70">
        <v>22585000</v>
      </c>
      <c r="D51" s="70">
        <v>16749036</v>
      </c>
      <c r="E51" s="70">
        <f t="shared" ref="E51:F51" si="3">PRODUCT(D51,1.05)</f>
        <v>17586487.800000001</v>
      </c>
      <c r="F51" s="70">
        <f t="shared" si="3"/>
        <v>18465812.190000001</v>
      </c>
      <c r="G51" s="70">
        <f>SUM(D51:F51)</f>
        <v>52801335.989999995</v>
      </c>
      <c r="H51" s="70"/>
      <c r="I51" s="11"/>
      <c r="J51" s="64">
        <f t="shared" si="0"/>
        <v>1.03</v>
      </c>
    </row>
    <row r="52" spans="1:10" ht="35.1" customHeight="1">
      <c r="A52" s="71">
        <v>23050151</v>
      </c>
      <c r="B52" s="75" t="s">
        <v>387</v>
      </c>
      <c r="C52" s="70">
        <v>16086000</v>
      </c>
      <c r="D52" s="70">
        <v>45952502.399999999</v>
      </c>
      <c r="E52" s="70">
        <f t="shared" ref="E52:F52" si="4">PRODUCT(D52,1.05)</f>
        <v>48250127.520000003</v>
      </c>
      <c r="F52" s="70">
        <f t="shared" si="4"/>
        <v>50662633.896000005</v>
      </c>
      <c r="G52" s="70">
        <f>SUM(D52:F52)</f>
        <v>144865263.81600001</v>
      </c>
      <c r="H52" s="70"/>
      <c r="I52" s="11"/>
      <c r="J52" s="64">
        <f t="shared" si="0"/>
        <v>1.03</v>
      </c>
    </row>
    <row r="53" spans="1:10" ht="35.1" customHeight="1">
      <c r="A53" s="71"/>
      <c r="B53" s="108" t="s">
        <v>37</v>
      </c>
      <c r="C53" s="109">
        <f>SUM(C46:C52)</f>
        <v>100635000</v>
      </c>
      <c r="D53" s="109">
        <f>SUM(D46:D52)</f>
        <v>74630916</v>
      </c>
      <c r="E53" s="125">
        <f>SUM(E48:E52)</f>
        <v>78362461.800000012</v>
      </c>
      <c r="F53" s="125">
        <f>SUM(F48:F52)</f>
        <v>82280584.890000015</v>
      </c>
      <c r="G53" s="109">
        <f>SUM(G48:G52)</f>
        <v>235273962.69</v>
      </c>
      <c r="H53" s="109"/>
      <c r="I53" s="11"/>
      <c r="J53" s="64">
        <f t="shared" si="0"/>
        <v>1.03</v>
      </c>
    </row>
    <row r="54" spans="1:10" ht="18.75">
      <c r="A54" s="71"/>
      <c r="B54" s="69"/>
      <c r="C54" s="73"/>
      <c r="D54" s="73"/>
      <c r="E54" s="73"/>
      <c r="F54" s="73"/>
      <c r="G54" s="73"/>
      <c r="H54" s="73"/>
      <c r="I54" s="11"/>
      <c r="J54" s="64">
        <f t="shared" si="0"/>
        <v>1.03</v>
      </c>
    </row>
    <row r="55" spans="1:10" ht="18.75">
      <c r="A55" s="71"/>
      <c r="B55" s="69"/>
      <c r="C55" s="70"/>
      <c r="D55" s="70"/>
      <c r="E55" s="70"/>
      <c r="F55" s="70"/>
      <c r="G55" s="70"/>
      <c r="H55" s="70"/>
      <c r="I55" s="11"/>
      <c r="J55" s="64">
        <f t="shared" si="0"/>
        <v>1.03</v>
      </c>
    </row>
    <row r="56" spans="1:10" ht="31.5" customHeight="1">
      <c r="A56" s="107"/>
      <c r="B56" s="108" t="s">
        <v>95</v>
      </c>
      <c r="C56" s="125">
        <f>SUM(C20,C28,C35,C43,C53)</f>
        <v>500000000</v>
      </c>
      <c r="D56" s="125">
        <f>SUM(D53,D43,D35,D28,D20)</f>
        <v>370630916</v>
      </c>
      <c r="E56" s="125">
        <f>SUM(E53,E43,E35,E28,E20)</f>
        <v>109862461.80000001</v>
      </c>
      <c r="F56" s="125">
        <f>SUM(F53,F43,F35,F28,F20)</f>
        <v>115355584.89000002</v>
      </c>
      <c r="G56" s="125">
        <f>SUM(G53,G43,G35,G28,G20)</f>
        <v>329848962.69</v>
      </c>
      <c r="H56" s="125"/>
      <c r="I56" s="11"/>
      <c r="J56" s="64">
        <f t="shared" si="0"/>
        <v>1.03</v>
      </c>
    </row>
    <row r="57" spans="1:10">
      <c r="A57" s="79"/>
      <c r="B57" s="11"/>
      <c r="C57" s="80"/>
      <c r="D57" s="80"/>
      <c r="E57" s="80"/>
      <c r="F57" s="80"/>
      <c r="G57" s="80"/>
      <c r="H57" s="80"/>
      <c r="I57" s="11"/>
    </row>
    <row r="58" spans="1:10">
      <c r="A58" s="79"/>
      <c r="B58" s="11"/>
      <c r="C58" s="11"/>
      <c r="D58" s="11"/>
      <c r="E58" s="11"/>
      <c r="F58" s="11"/>
      <c r="G58" s="11"/>
      <c r="H58" s="11"/>
      <c r="I58" s="11"/>
    </row>
    <row r="59" spans="1:10">
      <c r="A59" s="79"/>
      <c r="B59" s="11"/>
      <c r="C59" s="11"/>
      <c r="D59" s="11"/>
      <c r="E59" s="11"/>
      <c r="F59" s="11"/>
      <c r="G59" s="11"/>
      <c r="H59" s="11"/>
      <c r="I59" s="11"/>
    </row>
    <row r="60" spans="1:10">
      <c r="A60" s="79"/>
      <c r="B60" s="11"/>
      <c r="C60" s="11"/>
      <c r="D60" s="11"/>
      <c r="E60" s="11"/>
      <c r="F60" s="11"/>
      <c r="G60" s="11"/>
      <c r="H60" s="11"/>
      <c r="I60" s="11"/>
    </row>
    <row r="61" spans="1:10">
      <c r="A61" s="79"/>
      <c r="B61" s="11"/>
      <c r="C61" s="11"/>
      <c r="D61" s="11"/>
      <c r="E61" s="11"/>
      <c r="F61" s="11"/>
      <c r="G61" s="11"/>
      <c r="H61" s="11"/>
      <c r="I61" s="11"/>
    </row>
    <row r="62" spans="1:10">
      <c r="A62" s="79"/>
      <c r="B62" s="11"/>
      <c r="C62" s="11"/>
      <c r="D62" s="11"/>
      <c r="E62" s="11"/>
      <c r="F62" s="11"/>
      <c r="G62" s="11"/>
      <c r="H62" s="11"/>
      <c r="I62" s="11"/>
    </row>
    <row r="63" spans="1:10">
      <c r="A63" s="79"/>
      <c r="B63" s="11"/>
      <c r="C63" s="11"/>
      <c r="D63" s="11"/>
      <c r="E63" s="11"/>
      <c r="F63" s="11"/>
      <c r="G63" s="11"/>
      <c r="H63" s="11"/>
      <c r="I63" s="11"/>
    </row>
    <row r="64" spans="1:10">
      <c r="A64" s="79"/>
      <c r="B64" s="11"/>
      <c r="C64" s="11"/>
      <c r="D64" s="11"/>
      <c r="E64" s="11"/>
      <c r="F64" s="11"/>
      <c r="G64" s="11"/>
      <c r="H64" s="11"/>
      <c r="I64" s="11"/>
    </row>
    <row r="65" spans="1:9">
      <c r="A65" s="79"/>
      <c r="B65" s="11"/>
      <c r="C65" s="11"/>
      <c r="D65" s="11"/>
      <c r="E65" s="11"/>
      <c r="F65" s="11"/>
      <c r="G65" s="11"/>
      <c r="H65" s="11"/>
      <c r="I65" s="11"/>
    </row>
    <row r="66" spans="1:9">
      <c r="A66" s="79"/>
      <c r="B66" s="11"/>
      <c r="C66" s="11"/>
      <c r="D66" s="11"/>
      <c r="E66" s="11"/>
      <c r="F66" s="11"/>
      <c r="G66" s="11"/>
      <c r="H66" s="11"/>
      <c r="I66" s="11"/>
    </row>
    <row r="67" spans="1:9">
      <c r="A67" s="79"/>
      <c r="B67" s="11"/>
      <c r="C67" s="11"/>
      <c r="D67" s="11"/>
      <c r="E67" s="11"/>
      <c r="F67" s="11"/>
      <c r="G67" s="11"/>
      <c r="H67" s="11"/>
      <c r="I67" s="11"/>
    </row>
    <row r="68" spans="1:9">
      <c r="A68" s="79"/>
      <c r="B68" s="11"/>
      <c r="C68" s="11"/>
      <c r="D68" s="11"/>
      <c r="E68" s="11"/>
      <c r="F68" s="11"/>
      <c r="G68" s="11"/>
      <c r="H68" s="11"/>
      <c r="I68" s="11"/>
    </row>
    <row r="69" spans="1:9">
      <c r="A69" s="79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</row>
    <row r="89" spans="1:9">
      <c r="A89" s="11"/>
      <c r="B89" s="11"/>
      <c r="C89" s="11"/>
      <c r="D89" s="11"/>
      <c r="E89" s="11"/>
      <c r="F89" s="11"/>
      <c r="G89" s="11"/>
      <c r="H89" s="11"/>
    </row>
    <row r="90" spans="1:9">
      <c r="A90" s="11"/>
      <c r="B90" s="11"/>
      <c r="C90" s="11"/>
      <c r="D90" s="11"/>
      <c r="E90" s="11"/>
      <c r="F90" s="11"/>
      <c r="G90" s="11"/>
      <c r="H90" s="11"/>
    </row>
    <row r="91" spans="1:9">
      <c r="A91" s="11"/>
      <c r="B91" s="11"/>
      <c r="C91" s="11"/>
      <c r="D91" s="11"/>
      <c r="E91" s="11"/>
      <c r="F91" s="11"/>
      <c r="G91" s="11"/>
      <c r="H91" s="11"/>
    </row>
    <row r="92" spans="1:9">
      <c r="A92" s="1"/>
    </row>
    <row r="93" spans="1:9">
      <c r="A93" s="1"/>
    </row>
    <row r="94" spans="1:9">
      <c r="A94" s="1"/>
    </row>
    <row r="95" spans="1:9">
      <c r="A95" s="1"/>
    </row>
    <row r="96" spans="1:9">
      <c r="A96" s="1"/>
    </row>
    <row r="97" spans="1:1">
      <c r="A97" s="1"/>
    </row>
    <row r="98" spans="1:1">
      <c r="A98" s="1"/>
    </row>
    <row r="99" spans="1:1">
      <c r="A99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67" orientation="landscape" useFirstPageNumber="1" verticalDpi="300" r:id="rId1"/>
  <headerFooter>
    <oddFooter>&amp;C&amp;"Arial Black,Regular"&amp;14&amp;P</oddFooter>
  </headerFooter>
  <rowBreaks count="1" manualBreakCount="1">
    <brk id="28" max="7" man="1"/>
  </rowBreaks>
</worksheet>
</file>

<file path=xl/worksheets/sheet55.xml><?xml version="1.0" encoding="utf-8"?>
<worksheet xmlns="http://schemas.openxmlformats.org/spreadsheetml/2006/main" xmlns:r="http://schemas.openxmlformats.org/officeDocument/2006/relationships">
  <dimension ref="A1:L98"/>
  <sheetViews>
    <sheetView view="pageBreakPreview" topLeftCell="A40" zoomScale="60" workbookViewId="0">
      <selection activeCell="B54" sqref="B54"/>
    </sheetView>
  </sheetViews>
  <sheetFormatPr defaultColWidth="9.140625" defaultRowHeight="16.5"/>
  <cols>
    <col min="1" max="1" width="14.28515625" style="6" customWidth="1"/>
    <col min="2" max="2" width="83" style="1" customWidth="1"/>
    <col min="3" max="3" width="23.140625" style="1" hidden="1" customWidth="1"/>
    <col min="4" max="4" width="23.140625" style="1" customWidth="1"/>
    <col min="5" max="6" width="22.7109375" style="1" customWidth="1"/>
    <col min="7" max="7" width="22" style="1" customWidth="1"/>
    <col min="8" max="8" width="22.85546875" style="1" customWidth="1"/>
    <col min="9" max="9" width="9.140625" style="1"/>
    <col min="10" max="10" width="19.7109375" style="1" bestFit="1" customWidth="1"/>
    <col min="11" max="11" width="9.140625" style="1"/>
    <col min="12" max="12" width="20.28515625" style="1" customWidth="1"/>
    <col min="13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376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36.75">
      <c r="A5" s="68" t="s">
        <v>3</v>
      </c>
      <c r="B5" s="69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  <c r="I5" s="11"/>
    </row>
    <row r="6" spans="1:10" ht="35.1" customHeight="1">
      <c r="A6" s="68"/>
      <c r="B6" s="69"/>
      <c r="C6" s="74" t="s">
        <v>0</v>
      </c>
      <c r="D6" s="74" t="s">
        <v>0</v>
      </c>
      <c r="E6" s="74" t="s">
        <v>0</v>
      </c>
      <c r="F6" s="74" t="s">
        <v>0</v>
      </c>
      <c r="G6" s="74" t="s">
        <v>0</v>
      </c>
      <c r="H6" s="74" t="s">
        <v>0</v>
      </c>
      <c r="I6" s="11"/>
    </row>
    <row r="7" spans="1:10" ht="35.1" customHeight="1">
      <c r="A7" s="68">
        <v>23010100</v>
      </c>
      <c r="B7" s="69" t="s">
        <v>7</v>
      </c>
      <c r="C7" s="70"/>
      <c r="D7" s="70"/>
      <c r="E7" s="70"/>
      <c r="F7" s="70"/>
      <c r="G7" s="70"/>
      <c r="H7" s="70"/>
      <c r="I7" s="11"/>
    </row>
    <row r="8" spans="1:10" ht="35.1" customHeight="1">
      <c r="A8" s="71">
        <v>23010101</v>
      </c>
      <c r="B8" s="72" t="s">
        <v>96</v>
      </c>
      <c r="C8" s="70"/>
      <c r="D8" s="70"/>
      <c r="E8" s="70"/>
      <c r="F8" s="70"/>
      <c r="G8" s="70"/>
      <c r="H8" s="70"/>
      <c r="I8" s="11"/>
    </row>
    <row r="9" spans="1:10" ht="35.1" customHeight="1">
      <c r="A9" s="16">
        <v>23010105</v>
      </c>
      <c r="B9" s="17" t="s">
        <v>273</v>
      </c>
      <c r="C9" s="15"/>
      <c r="D9" s="15"/>
      <c r="E9" s="70"/>
      <c r="F9" s="70"/>
      <c r="G9" s="15"/>
      <c r="H9" s="15"/>
      <c r="I9" s="11"/>
      <c r="J9" s="8"/>
    </row>
    <row r="10" spans="1:10" ht="35.1" customHeight="1">
      <c r="A10" s="16">
        <v>23010112</v>
      </c>
      <c r="B10" s="17" t="s">
        <v>18</v>
      </c>
      <c r="C10" s="15"/>
      <c r="D10" s="15"/>
      <c r="E10" s="70"/>
      <c r="F10" s="70"/>
      <c r="G10" s="15"/>
      <c r="H10" s="15"/>
      <c r="I10" s="11"/>
      <c r="J10" s="64"/>
    </row>
    <row r="11" spans="1:10" s="11" customFormat="1" ht="35.1" customHeight="1">
      <c r="A11" s="71">
        <v>23010121</v>
      </c>
      <c r="B11" s="72" t="s">
        <v>27</v>
      </c>
      <c r="C11" s="70"/>
      <c r="D11" s="70"/>
      <c r="E11" s="70"/>
      <c r="F11" s="70"/>
      <c r="G11" s="70"/>
      <c r="H11" s="70"/>
      <c r="J11" s="64"/>
    </row>
    <row r="12" spans="1:10" s="11" customFormat="1" ht="35.1" customHeight="1">
      <c r="A12" s="71">
        <v>23010122</v>
      </c>
      <c r="B12" s="75" t="s">
        <v>292</v>
      </c>
      <c r="C12" s="70">
        <v>399365000</v>
      </c>
      <c r="D12" s="70"/>
      <c r="E12" s="70"/>
      <c r="F12" s="70"/>
      <c r="G12" s="70"/>
      <c r="H12" s="70"/>
      <c r="J12" s="64">
        <f>PRODUCT(H12,1.03)</f>
        <v>1.03</v>
      </c>
    </row>
    <row r="13" spans="1:10" ht="35.1" customHeight="1">
      <c r="A13" s="71">
        <v>23010155</v>
      </c>
      <c r="B13" s="72" t="s">
        <v>145</v>
      </c>
      <c r="C13" s="70"/>
      <c r="D13" s="70">
        <v>10000000</v>
      </c>
      <c r="E13" s="70">
        <f>PRODUCT(D13,1.05)</f>
        <v>10500000</v>
      </c>
      <c r="F13" s="70">
        <f>PRODUCT(E13,1.05)</f>
        <v>11025000</v>
      </c>
      <c r="G13" s="70">
        <f>SUM(D13:F13)</f>
        <v>31525000</v>
      </c>
      <c r="H13" s="70"/>
      <c r="I13" s="11"/>
      <c r="J13" s="64">
        <f t="shared" ref="J13:J55" si="0">PRODUCT(H13,1.03)</f>
        <v>1.03</v>
      </c>
    </row>
    <row r="14" spans="1:10" ht="35.1" customHeight="1">
      <c r="A14" s="71">
        <v>23010156</v>
      </c>
      <c r="B14" s="72" t="s">
        <v>156</v>
      </c>
      <c r="C14" s="70"/>
      <c r="D14" s="70"/>
      <c r="E14" s="70"/>
      <c r="F14" s="70"/>
      <c r="G14" s="70"/>
      <c r="H14" s="70"/>
      <c r="I14" s="11"/>
      <c r="J14" s="64">
        <f t="shared" si="0"/>
        <v>1.03</v>
      </c>
    </row>
    <row r="15" spans="1:10" ht="35.1" customHeight="1">
      <c r="A15" s="71">
        <v>23050157</v>
      </c>
      <c r="B15" s="75" t="s">
        <v>274</v>
      </c>
      <c r="C15" s="70"/>
      <c r="D15" s="70"/>
      <c r="E15" s="70"/>
      <c r="F15" s="70"/>
      <c r="G15" s="70"/>
      <c r="H15" s="70"/>
      <c r="I15" s="11"/>
      <c r="J15" s="64">
        <f t="shared" si="0"/>
        <v>1.03</v>
      </c>
    </row>
    <row r="16" spans="1:10" ht="35.1" customHeight="1">
      <c r="A16" s="107"/>
      <c r="B16" s="108" t="s">
        <v>37</v>
      </c>
      <c r="C16" s="125">
        <f>SUM(C9:C15)</f>
        <v>399365000</v>
      </c>
      <c r="D16" s="125">
        <f>SUM(D8:D15)</f>
        <v>10000000</v>
      </c>
      <c r="E16" s="125">
        <f>SUM(E13:E15)</f>
        <v>10500000</v>
      </c>
      <c r="F16" s="125">
        <f>SUM(F13:F15)</f>
        <v>11025000</v>
      </c>
      <c r="G16" s="125">
        <f>SUM(G13:G15)</f>
        <v>31525000</v>
      </c>
      <c r="H16" s="109"/>
      <c r="I16" s="11"/>
      <c r="J16" s="64">
        <f t="shared" si="0"/>
        <v>1.03</v>
      </c>
    </row>
    <row r="17" spans="1:12" ht="35.1" customHeight="1">
      <c r="A17" s="71"/>
      <c r="B17" s="72"/>
      <c r="C17" s="134"/>
      <c r="D17" s="134"/>
      <c r="E17" s="134"/>
      <c r="F17" s="134"/>
      <c r="G17" s="134"/>
      <c r="H17" s="70"/>
      <c r="I17" s="11"/>
      <c r="J17" s="64">
        <f t="shared" si="0"/>
        <v>1.03</v>
      </c>
    </row>
    <row r="18" spans="1:12" ht="35.1" customHeight="1">
      <c r="A18" s="68">
        <v>23020100</v>
      </c>
      <c r="B18" s="69" t="s">
        <v>38</v>
      </c>
      <c r="C18" s="70"/>
      <c r="D18" s="70"/>
      <c r="E18" s="70"/>
      <c r="F18" s="70"/>
      <c r="G18" s="70"/>
      <c r="H18" s="70"/>
      <c r="I18" s="11"/>
      <c r="J18" s="64">
        <f t="shared" si="0"/>
        <v>1.03</v>
      </c>
    </row>
    <row r="19" spans="1:12" ht="35.1" customHeight="1">
      <c r="A19" s="71">
        <v>23020101</v>
      </c>
      <c r="B19" s="72" t="s">
        <v>102</v>
      </c>
      <c r="C19" s="70"/>
      <c r="D19" s="70"/>
      <c r="E19" s="70"/>
      <c r="F19" s="70"/>
      <c r="G19" s="70"/>
      <c r="H19" s="70"/>
      <c r="I19" s="11"/>
      <c r="J19" s="64">
        <f t="shared" si="0"/>
        <v>1.03</v>
      </c>
    </row>
    <row r="20" spans="1:12" ht="35.1" customHeight="1">
      <c r="A20" s="71">
        <v>23020105</v>
      </c>
      <c r="B20" s="72" t="s">
        <v>43</v>
      </c>
      <c r="C20" s="70"/>
      <c r="D20" s="70"/>
      <c r="E20" s="70"/>
      <c r="F20" s="70"/>
      <c r="G20" s="70"/>
      <c r="H20" s="70"/>
      <c r="I20" s="11"/>
      <c r="J20" s="64">
        <f t="shared" si="0"/>
        <v>1.03</v>
      </c>
    </row>
    <row r="21" spans="1:12" ht="35.1" customHeight="1">
      <c r="A21" s="71">
        <v>23020106</v>
      </c>
      <c r="B21" s="72" t="s">
        <v>44</v>
      </c>
      <c r="C21" s="70"/>
      <c r="D21" s="70"/>
      <c r="E21" s="70"/>
      <c r="F21" s="70"/>
      <c r="G21" s="70"/>
      <c r="H21" s="70"/>
      <c r="I21" s="11"/>
      <c r="J21" s="64">
        <f t="shared" si="0"/>
        <v>1.03</v>
      </c>
    </row>
    <row r="22" spans="1:12" ht="35.1" customHeight="1">
      <c r="A22" s="71">
        <v>23020107</v>
      </c>
      <c r="B22" s="72" t="s">
        <v>45</v>
      </c>
      <c r="C22" s="70"/>
      <c r="D22" s="70">
        <v>10000000</v>
      </c>
      <c r="E22" s="70">
        <f>PRODUCT(D22,1.05)</f>
        <v>10500000</v>
      </c>
      <c r="F22" s="70">
        <f>PRODUCT(E22,1.05)</f>
        <v>11025000</v>
      </c>
      <c r="G22" s="70">
        <f>SUM(D22:F22)</f>
        <v>31525000</v>
      </c>
      <c r="H22" s="70"/>
      <c r="I22" s="11"/>
      <c r="J22" s="64">
        <f t="shared" si="0"/>
        <v>1.03</v>
      </c>
    </row>
    <row r="23" spans="1:12" ht="35.1" customHeight="1">
      <c r="A23" s="71">
        <v>23020151</v>
      </c>
      <c r="B23" s="72" t="s">
        <v>155</v>
      </c>
      <c r="C23" s="70"/>
      <c r="D23" s="70"/>
      <c r="E23" s="70"/>
      <c r="F23" s="70"/>
      <c r="G23" s="70"/>
      <c r="H23" s="70"/>
      <c r="I23" s="11"/>
      <c r="J23" s="64">
        <f t="shared" si="0"/>
        <v>1.03</v>
      </c>
    </row>
    <row r="24" spans="1:12" ht="35.1" customHeight="1">
      <c r="A24" s="71">
        <v>23020152</v>
      </c>
      <c r="B24" s="72" t="s">
        <v>172</v>
      </c>
      <c r="C24" s="70"/>
      <c r="D24" s="70"/>
      <c r="E24" s="70"/>
      <c r="F24" s="70"/>
      <c r="G24" s="70"/>
      <c r="H24" s="70"/>
      <c r="I24" s="11"/>
      <c r="J24" s="64">
        <f t="shared" si="0"/>
        <v>1.03</v>
      </c>
    </row>
    <row r="25" spans="1:12" ht="35.1" customHeight="1">
      <c r="A25" s="107"/>
      <c r="B25" s="108" t="s">
        <v>37</v>
      </c>
      <c r="C25" s="109">
        <f>SUM(C19:C24)</f>
        <v>0</v>
      </c>
      <c r="D25" s="109">
        <f>SUM(D19:D24)</f>
        <v>10000000</v>
      </c>
      <c r="E25" s="125">
        <f>SUM(E22:E24)</f>
        <v>10500000</v>
      </c>
      <c r="F25" s="125">
        <f>SUM(F22:F24)</f>
        <v>11025000</v>
      </c>
      <c r="G25" s="109">
        <f>SUM(G22:G24)</f>
        <v>31525000</v>
      </c>
      <c r="H25" s="109"/>
      <c r="I25" s="11"/>
      <c r="J25" s="64">
        <f t="shared" si="0"/>
        <v>1.03</v>
      </c>
    </row>
    <row r="26" spans="1:12" ht="35.1" customHeight="1">
      <c r="A26" s="71"/>
      <c r="B26" s="69"/>
      <c r="C26" s="70"/>
      <c r="D26" s="70"/>
      <c r="E26" s="70"/>
      <c r="F26" s="70"/>
      <c r="G26" s="70"/>
      <c r="H26" s="70"/>
      <c r="I26" s="11"/>
      <c r="J26" s="64">
        <f t="shared" si="0"/>
        <v>1.03</v>
      </c>
      <c r="L26" s="8">
        <f>SUM(C30-458622500)</f>
        <v>-458622500</v>
      </c>
    </row>
    <row r="27" spans="1:12" ht="35.1" customHeight="1">
      <c r="A27" s="68">
        <v>23030100</v>
      </c>
      <c r="B27" s="69" t="s">
        <v>61</v>
      </c>
      <c r="C27" s="70"/>
      <c r="D27" s="70"/>
      <c r="E27" s="70"/>
      <c r="F27" s="70"/>
      <c r="G27" s="70"/>
      <c r="H27" s="70"/>
      <c r="I27" s="11"/>
      <c r="J27" s="64">
        <f t="shared" si="0"/>
        <v>1.03</v>
      </c>
    </row>
    <row r="28" spans="1:12" ht="35.1" customHeight="1">
      <c r="A28" s="71">
        <v>23030101</v>
      </c>
      <c r="B28" s="72" t="s">
        <v>62</v>
      </c>
      <c r="C28" s="70"/>
      <c r="D28" s="70"/>
      <c r="E28" s="70"/>
      <c r="F28" s="70"/>
      <c r="G28" s="70"/>
      <c r="H28" s="70"/>
      <c r="I28" s="11"/>
      <c r="J28" s="64">
        <f t="shared" si="0"/>
        <v>1.03</v>
      </c>
    </row>
    <row r="29" spans="1:12" ht="35.1" customHeight="1">
      <c r="A29" s="16">
        <v>23030104</v>
      </c>
      <c r="B29" s="17" t="s">
        <v>65</v>
      </c>
      <c r="C29" s="15"/>
      <c r="D29" s="15"/>
      <c r="E29" s="70"/>
      <c r="F29" s="70"/>
      <c r="G29" s="15"/>
      <c r="H29" s="15"/>
      <c r="I29" s="11"/>
      <c r="J29" s="64">
        <f t="shared" si="0"/>
        <v>1.03</v>
      </c>
    </row>
    <row r="30" spans="1:12" ht="35.1" customHeight="1">
      <c r="A30" s="71">
        <v>23030105</v>
      </c>
      <c r="B30" s="72" t="s">
        <v>143</v>
      </c>
      <c r="C30" s="70"/>
      <c r="D30" s="70"/>
      <c r="E30" s="70"/>
      <c r="F30" s="70"/>
      <c r="G30" s="70"/>
      <c r="H30" s="70"/>
      <c r="I30" s="11"/>
      <c r="J30" s="64">
        <f t="shared" si="0"/>
        <v>1.03</v>
      </c>
    </row>
    <row r="31" spans="1:12" ht="35.1" customHeight="1">
      <c r="A31" s="71">
        <v>23030106</v>
      </c>
      <c r="B31" s="72" t="s">
        <v>67</v>
      </c>
      <c r="C31" s="70"/>
      <c r="D31" s="70"/>
      <c r="E31" s="70"/>
      <c r="F31" s="70"/>
      <c r="G31" s="70"/>
      <c r="H31" s="70"/>
      <c r="I31" s="11"/>
      <c r="J31" s="64">
        <f t="shared" si="0"/>
        <v>1.03</v>
      </c>
    </row>
    <row r="32" spans="1:12" ht="35.1" customHeight="1">
      <c r="A32" s="16">
        <v>23030121</v>
      </c>
      <c r="B32" s="17" t="s">
        <v>77</v>
      </c>
      <c r="C32" s="15"/>
      <c r="D32" s="15"/>
      <c r="E32" s="70"/>
      <c r="F32" s="70"/>
      <c r="G32" s="15"/>
      <c r="H32" s="15"/>
      <c r="I32" s="11"/>
      <c r="J32" s="64">
        <f t="shared" si="0"/>
        <v>1.03</v>
      </c>
    </row>
    <row r="33" spans="1:10" ht="35.1" customHeight="1">
      <c r="A33" s="71">
        <v>23020155</v>
      </c>
      <c r="B33" s="72" t="s">
        <v>186</v>
      </c>
      <c r="C33" s="70"/>
      <c r="D33" s="70"/>
      <c r="E33" s="70"/>
      <c r="F33" s="70"/>
      <c r="G33" s="70"/>
      <c r="H33" s="70"/>
      <c r="I33" s="11"/>
      <c r="J33" s="64">
        <f t="shared" si="0"/>
        <v>1.03</v>
      </c>
    </row>
    <row r="34" spans="1:10" ht="35.1" customHeight="1">
      <c r="A34" s="71">
        <v>23020156</v>
      </c>
      <c r="B34" s="72" t="s">
        <v>100</v>
      </c>
      <c r="C34" s="70"/>
      <c r="D34" s="70"/>
      <c r="E34" s="70"/>
      <c r="F34" s="70"/>
      <c r="G34" s="70"/>
      <c r="H34" s="70"/>
      <c r="I34" s="11"/>
      <c r="J34" s="64">
        <f t="shared" si="0"/>
        <v>1.03</v>
      </c>
    </row>
    <row r="35" spans="1:10" ht="35.1" customHeight="1">
      <c r="A35" s="107"/>
      <c r="B35" s="108" t="s">
        <v>37</v>
      </c>
      <c r="C35" s="109">
        <f>SUM(C28:C34)</f>
        <v>0</v>
      </c>
      <c r="D35" s="109"/>
      <c r="E35" s="109"/>
      <c r="F35" s="109"/>
      <c r="G35" s="109"/>
      <c r="H35" s="109"/>
      <c r="I35" s="11"/>
      <c r="J35" s="64">
        <f t="shared" si="0"/>
        <v>1.03</v>
      </c>
    </row>
    <row r="36" spans="1:10" ht="35.1" customHeight="1">
      <c r="A36" s="71"/>
      <c r="B36" s="69"/>
      <c r="C36" s="70"/>
      <c r="D36" s="70"/>
      <c r="E36" s="70"/>
      <c r="F36" s="70"/>
      <c r="G36" s="70"/>
      <c r="H36" s="70"/>
      <c r="I36" s="11"/>
      <c r="J36" s="64">
        <f t="shared" si="0"/>
        <v>1.03</v>
      </c>
    </row>
    <row r="37" spans="1:10" ht="35.1" customHeight="1">
      <c r="A37" s="68">
        <v>23040100</v>
      </c>
      <c r="B37" s="69" t="s">
        <v>83</v>
      </c>
      <c r="C37" s="70"/>
      <c r="D37" s="70"/>
      <c r="E37" s="70"/>
      <c r="F37" s="70"/>
      <c r="G37" s="70"/>
      <c r="H37" s="70"/>
      <c r="I37" s="11"/>
      <c r="J37" s="64">
        <f t="shared" si="0"/>
        <v>1.03</v>
      </c>
    </row>
    <row r="38" spans="1:10" ht="35.1" customHeight="1">
      <c r="A38" s="71">
        <v>23040101</v>
      </c>
      <c r="B38" s="72" t="s">
        <v>84</v>
      </c>
      <c r="C38" s="70"/>
      <c r="D38" s="70"/>
      <c r="E38" s="70"/>
      <c r="F38" s="70"/>
      <c r="G38" s="70"/>
      <c r="H38" s="70"/>
      <c r="I38" s="11"/>
      <c r="J38" s="64">
        <f t="shared" si="0"/>
        <v>1.03</v>
      </c>
    </row>
    <row r="39" spans="1:10" ht="35.1" customHeight="1">
      <c r="A39" s="71">
        <v>23040102</v>
      </c>
      <c r="B39" s="72" t="s">
        <v>85</v>
      </c>
      <c r="C39" s="70"/>
      <c r="D39" s="70"/>
      <c r="E39" s="70"/>
      <c r="F39" s="70"/>
      <c r="G39" s="70"/>
      <c r="H39" s="70"/>
      <c r="I39" s="11"/>
      <c r="J39" s="64">
        <f t="shared" si="0"/>
        <v>1.03</v>
      </c>
    </row>
    <row r="40" spans="1:10" ht="35.1" customHeight="1">
      <c r="A40" s="71">
        <v>23040107</v>
      </c>
      <c r="B40" s="72" t="s">
        <v>104</v>
      </c>
      <c r="C40" s="70"/>
      <c r="D40" s="70"/>
      <c r="E40" s="70"/>
      <c r="F40" s="70"/>
      <c r="G40" s="70"/>
      <c r="H40" s="70"/>
      <c r="I40" s="11"/>
      <c r="J40" s="64">
        <f t="shared" si="0"/>
        <v>1.03</v>
      </c>
    </row>
    <row r="41" spans="1:10" ht="35.1" customHeight="1">
      <c r="A41" s="71">
        <v>23040108</v>
      </c>
      <c r="B41" s="72" t="s">
        <v>103</v>
      </c>
      <c r="C41" s="70"/>
      <c r="D41" s="70"/>
      <c r="E41" s="70"/>
      <c r="F41" s="70"/>
      <c r="G41" s="70"/>
      <c r="H41" s="70"/>
      <c r="I41" s="11"/>
      <c r="J41" s="64">
        <f t="shared" si="0"/>
        <v>1.03</v>
      </c>
    </row>
    <row r="42" spans="1:10" ht="35.1" customHeight="1">
      <c r="A42" s="71">
        <v>23040109</v>
      </c>
      <c r="B42" s="72" t="s">
        <v>200</v>
      </c>
      <c r="C42" s="70"/>
      <c r="D42" s="70"/>
      <c r="E42" s="70"/>
      <c r="F42" s="70"/>
      <c r="G42" s="70"/>
      <c r="H42" s="70"/>
      <c r="I42" s="11"/>
      <c r="J42" s="64">
        <f t="shared" si="0"/>
        <v>1.03</v>
      </c>
    </row>
    <row r="43" spans="1:10" ht="35.1" customHeight="1">
      <c r="A43" s="107"/>
      <c r="B43" s="108" t="s">
        <v>37</v>
      </c>
      <c r="C43" s="109">
        <f>SUM(C41:C42)</f>
        <v>0</v>
      </c>
      <c r="D43" s="109"/>
      <c r="E43" s="109"/>
      <c r="F43" s="109"/>
      <c r="G43" s="109"/>
      <c r="H43" s="109"/>
      <c r="I43" s="11"/>
      <c r="J43" s="64">
        <f t="shared" si="0"/>
        <v>1.03</v>
      </c>
    </row>
    <row r="44" spans="1:10" ht="35.1" customHeight="1">
      <c r="A44" s="71"/>
      <c r="B44" s="69"/>
      <c r="C44" s="70"/>
      <c r="D44" s="70"/>
      <c r="E44" s="70"/>
      <c r="F44" s="70"/>
      <c r="G44" s="70"/>
      <c r="H44" s="70"/>
      <c r="I44" s="11"/>
      <c r="J44" s="64">
        <f t="shared" si="0"/>
        <v>1.03</v>
      </c>
    </row>
    <row r="45" spans="1:10" ht="35.1" customHeight="1">
      <c r="A45" s="68">
        <v>23050100</v>
      </c>
      <c r="B45" s="69" t="s">
        <v>89</v>
      </c>
      <c r="C45" s="70"/>
      <c r="D45" s="70"/>
      <c r="E45" s="70"/>
      <c r="F45" s="70"/>
      <c r="G45" s="70"/>
      <c r="H45" s="70"/>
      <c r="I45" s="11"/>
      <c r="J45" s="64">
        <f t="shared" si="0"/>
        <v>1.03</v>
      </c>
    </row>
    <row r="46" spans="1:10" ht="35.1" customHeight="1">
      <c r="A46" s="71">
        <v>23050101</v>
      </c>
      <c r="B46" s="72" t="s">
        <v>90</v>
      </c>
      <c r="C46" s="70"/>
      <c r="D46" s="70"/>
      <c r="E46" s="70"/>
      <c r="F46" s="70"/>
      <c r="G46" s="70"/>
      <c r="H46" s="70"/>
      <c r="I46" s="11"/>
      <c r="J46" s="64">
        <f t="shared" si="0"/>
        <v>1.03</v>
      </c>
    </row>
    <row r="47" spans="1:10" ht="35.1" customHeight="1">
      <c r="A47" s="71">
        <v>23050102</v>
      </c>
      <c r="B47" s="72" t="s">
        <v>91</v>
      </c>
      <c r="C47" s="70"/>
      <c r="D47" s="70"/>
      <c r="E47" s="70"/>
      <c r="F47" s="70"/>
      <c r="G47" s="70"/>
      <c r="H47" s="70"/>
      <c r="I47" s="11"/>
      <c r="J47" s="64">
        <f t="shared" si="0"/>
        <v>1.03</v>
      </c>
    </row>
    <row r="48" spans="1:10" ht="35.1" customHeight="1">
      <c r="A48" s="71">
        <v>23050103</v>
      </c>
      <c r="B48" s="72" t="s">
        <v>92</v>
      </c>
      <c r="C48" s="70">
        <v>61964000</v>
      </c>
      <c r="D48" s="70"/>
      <c r="E48" s="70"/>
      <c r="F48" s="70"/>
      <c r="G48" s="70"/>
      <c r="H48" s="70"/>
      <c r="I48" s="11"/>
      <c r="J48" s="64">
        <f t="shared" si="0"/>
        <v>1.03</v>
      </c>
    </row>
    <row r="49" spans="1:10" ht="35.1" customHeight="1">
      <c r="A49" s="71">
        <v>23050148</v>
      </c>
      <c r="B49" s="72" t="s">
        <v>157</v>
      </c>
      <c r="C49" s="70"/>
      <c r="D49" s="70"/>
      <c r="E49" s="70"/>
      <c r="F49" s="70"/>
      <c r="G49" s="70"/>
      <c r="H49" s="70"/>
      <c r="I49" s="11"/>
      <c r="J49" s="64">
        <f t="shared" si="0"/>
        <v>1.03</v>
      </c>
    </row>
    <row r="50" spans="1:10" ht="35.1" customHeight="1">
      <c r="A50" s="71">
        <v>23050149</v>
      </c>
      <c r="B50" s="75" t="s">
        <v>198</v>
      </c>
      <c r="C50" s="70"/>
      <c r="D50" s="70"/>
      <c r="E50" s="70"/>
      <c r="F50" s="70"/>
      <c r="G50" s="70"/>
      <c r="H50" s="70"/>
      <c r="I50" s="11"/>
      <c r="J50" s="64">
        <f t="shared" si="0"/>
        <v>1.03</v>
      </c>
    </row>
    <row r="51" spans="1:10" ht="35.1" customHeight="1">
      <c r="A51" s="71">
        <v>23050150</v>
      </c>
      <c r="B51" s="75" t="s">
        <v>293</v>
      </c>
      <c r="C51" s="70">
        <v>22585000</v>
      </c>
      <c r="D51" s="70"/>
      <c r="E51" s="70"/>
      <c r="F51" s="70"/>
      <c r="G51" s="70"/>
      <c r="H51" s="70"/>
      <c r="I51" s="11"/>
      <c r="J51" s="64">
        <f t="shared" si="0"/>
        <v>1.03</v>
      </c>
    </row>
    <row r="52" spans="1:10" ht="35.1" customHeight="1">
      <c r="A52" s="71">
        <v>23050151</v>
      </c>
      <c r="B52" s="75" t="s">
        <v>294</v>
      </c>
      <c r="C52" s="70">
        <v>16086000</v>
      </c>
      <c r="D52" s="70"/>
      <c r="E52" s="70"/>
      <c r="F52" s="70"/>
      <c r="G52" s="70"/>
      <c r="H52" s="70"/>
      <c r="I52" s="11"/>
      <c r="J52" s="64">
        <f t="shared" si="0"/>
        <v>1.03</v>
      </c>
    </row>
    <row r="53" spans="1:10" ht="35.1" customHeight="1">
      <c r="A53" s="71"/>
      <c r="B53" s="108" t="s">
        <v>37</v>
      </c>
      <c r="C53" s="109">
        <f>SUM(C46:C52)</f>
        <v>100635000</v>
      </c>
      <c r="D53" s="109">
        <f>SUM(D46:D52)</f>
        <v>0</v>
      </c>
      <c r="E53" s="110"/>
      <c r="F53" s="110"/>
      <c r="G53" s="109"/>
      <c r="H53" s="109"/>
      <c r="I53" s="11"/>
      <c r="J53" s="64">
        <f t="shared" si="0"/>
        <v>1.03</v>
      </c>
    </row>
    <row r="54" spans="1:10" ht="18.75">
      <c r="A54" s="71"/>
      <c r="B54" s="69"/>
      <c r="C54" s="70"/>
      <c r="D54" s="70"/>
      <c r="E54" s="70"/>
      <c r="F54" s="70"/>
      <c r="G54" s="70"/>
      <c r="H54" s="70"/>
      <c r="I54" s="11"/>
      <c r="J54" s="64">
        <f t="shared" si="0"/>
        <v>1.03</v>
      </c>
    </row>
    <row r="55" spans="1:10" ht="37.5" customHeight="1">
      <c r="A55" s="107"/>
      <c r="B55" s="108" t="s">
        <v>95</v>
      </c>
      <c r="C55" s="125">
        <f>SUM(C16,C25,C35,C43,C53)</f>
        <v>500000000</v>
      </c>
      <c r="D55" s="125">
        <f>SUM(D53,D43,D35,D25,D16)</f>
        <v>20000000</v>
      </c>
      <c r="E55" s="125">
        <f t="shared" ref="E55:G55" si="1">SUM(E53,E43,E35,E25,E16)</f>
        <v>21000000</v>
      </c>
      <c r="F55" s="125">
        <f t="shared" si="1"/>
        <v>22050000</v>
      </c>
      <c r="G55" s="125">
        <f t="shared" si="1"/>
        <v>63050000</v>
      </c>
      <c r="H55" s="125"/>
      <c r="I55" s="11"/>
      <c r="J55" s="64">
        <f t="shared" si="0"/>
        <v>1.03</v>
      </c>
    </row>
    <row r="56" spans="1:10">
      <c r="A56" s="79"/>
      <c r="B56" s="11"/>
      <c r="C56" s="80"/>
      <c r="D56" s="80"/>
      <c r="E56" s="80"/>
      <c r="F56" s="80"/>
      <c r="G56" s="80"/>
      <c r="H56" s="80"/>
      <c r="I56" s="11"/>
    </row>
    <row r="57" spans="1:10">
      <c r="A57" s="79"/>
      <c r="B57" s="11"/>
      <c r="C57" s="11"/>
      <c r="D57" s="11"/>
      <c r="E57" s="11"/>
      <c r="F57" s="11"/>
      <c r="G57" s="11"/>
      <c r="H57" s="11"/>
      <c r="I57" s="11"/>
    </row>
    <row r="58" spans="1:10">
      <c r="A58" s="79"/>
      <c r="B58" s="11"/>
      <c r="C58" s="11"/>
      <c r="D58" s="11"/>
      <c r="E58" s="11"/>
      <c r="F58" s="11"/>
      <c r="G58" s="11"/>
      <c r="H58" s="11"/>
      <c r="I58" s="11"/>
    </row>
    <row r="59" spans="1:10">
      <c r="A59" s="79"/>
      <c r="B59" s="11"/>
      <c r="C59" s="11"/>
      <c r="D59" s="11"/>
      <c r="E59" s="11"/>
      <c r="F59" s="11"/>
      <c r="G59" s="11"/>
      <c r="H59" s="11"/>
      <c r="I59" s="11"/>
    </row>
    <row r="60" spans="1:10">
      <c r="A60" s="79"/>
      <c r="B60" s="11"/>
      <c r="C60" s="11"/>
      <c r="D60" s="11"/>
      <c r="E60" s="11"/>
      <c r="F60" s="11"/>
      <c r="G60" s="11"/>
      <c r="H60" s="11"/>
      <c r="I60" s="11"/>
    </row>
    <row r="61" spans="1:10">
      <c r="A61" s="79"/>
      <c r="B61" s="11"/>
      <c r="C61" s="11"/>
      <c r="D61" s="11"/>
      <c r="E61" s="11"/>
      <c r="F61" s="11"/>
      <c r="G61" s="11"/>
      <c r="H61" s="11"/>
      <c r="I61" s="11"/>
    </row>
    <row r="62" spans="1:10">
      <c r="A62" s="79"/>
      <c r="B62" s="11"/>
      <c r="C62" s="11"/>
      <c r="D62" s="11"/>
      <c r="E62" s="11"/>
      <c r="F62" s="11"/>
      <c r="G62" s="11"/>
      <c r="H62" s="11"/>
      <c r="I62" s="11"/>
    </row>
    <row r="63" spans="1:10">
      <c r="A63" s="79"/>
      <c r="B63" s="11"/>
      <c r="C63" s="11"/>
      <c r="D63" s="11"/>
      <c r="E63" s="11"/>
      <c r="F63" s="11"/>
      <c r="G63" s="11"/>
      <c r="H63" s="11"/>
      <c r="I63" s="11"/>
    </row>
    <row r="64" spans="1:10">
      <c r="A64" s="79"/>
      <c r="B64" s="11"/>
      <c r="C64" s="11"/>
      <c r="D64" s="11"/>
      <c r="E64" s="11"/>
      <c r="F64" s="11"/>
      <c r="G64" s="11"/>
      <c r="H64" s="11"/>
      <c r="I64" s="11"/>
    </row>
    <row r="65" spans="1:9">
      <c r="A65" s="79"/>
      <c r="B65" s="11"/>
      <c r="C65" s="11"/>
      <c r="D65" s="11"/>
      <c r="E65" s="11"/>
      <c r="F65" s="11"/>
      <c r="G65" s="11"/>
      <c r="H65" s="11"/>
      <c r="I65" s="11"/>
    </row>
    <row r="66" spans="1:9">
      <c r="A66" s="79"/>
      <c r="B66" s="11"/>
      <c r="C66" s="11"/>
      <c r="D66" s="11"/>
      <c r="E66" s="11"/>
      <c r="F66" s="11"/>
      <c r="G66" s="11"/>
      <c r="H66" s="11"/>
      <c r="I66" s="11"/>
    </row>
    <row r="67" spans="1:9">
      <c r="A67" s="79"/>
      <c r="B67" s="11"/>
      <c r="C67" s="11"/>
      <c r="D67" s="11"/>
      <c r="E67" s="11"/>
      <c r="F67" s="11"/>
      <c r="G67" s="11"/>
      <c r="H67" s="11"/>
      <c r="I67" s="11"/>
    </row>
    <row r="68" spans="1:9">
      <c r="A68" s="79"/>
      <c r="B68" s="11"/>
      <c r="C68" s="11"/>
      <c r="D68" s="11"/>
      <c r="E68" s="11"/>
      <c r="F68" s="11"/>
      <c r="G68" s="11"/>
      <c r="H68" s="11"/>
      <c r="I68" s="11"/>
    </row>
    <row r="69" spans="1:9">
      <c r="A69" s="11"/>
      <c r="B69" s="11"/>
      <c r="C69" s="11"/>
      <c r="D69" s="11"/>
      <c r="E69" s="11"/>
      <c r="F69" s="11"/>
      <c r="G69" s="11"/>
      <c r="H69" s="11"/>
      <c r="I69" s="11"/>
    </row>
    <row r="70" spans="1:9">
      <c r="A70" s="11"/>
      <c r="B70" s="11"/>
      <c r="C70" s="11"/>
      <c r="D70" s="11"/>
      <c r="E70" s="11"/>
      <c r="F70" s="11"/>
      <c r="G70" s="11"/>
      <c r="H70" s="11"/>
      <c r="I70" s="11"/>
    </row>
    <row r="71" spans="1:9">
      <c r="A71" s="11"/>
      <c r="B71" s="11"/>
      <c r="C71" s="11"/>
      <c r="D71" s="11"/>
      <c r="E71" s="11"/>
      <c r="F71" s="11"/>
      <c r="G71" s="11"/>
      <c r="H71" s="11"/>
      <c r="I71" s="11"/>
    </row>
    <row r="72" spans="1:9">
      <c r="A72" s="11"/>
      <c r="B72" s="11"/>
      <c r="C72" s="11"/>
      <c r="D72" s="11"/>
      <c r="E72" s="11"/>
      <c r="F72" s="11"/>
      <c r="G72" s="11"/>
      <c r="H72" s="11"/>
      <c r="I72" s="11"/>
    </row>
    <row r="73" spans="1:9">
      <c r="A73" s="11"/>
      <c r="B73" s="11"/>
      <c r="C73" s="11"/>
      <c r="D73" s="11"/>
      <c r="E73" s="11"/>
      <c r="F73" s="11"/>
      <c r="G73" s="11"/>
      <c r="H73" s="11"/>
      <c r="I73" s="11"/>
    </row>
    <row r="74" spans="1:9">
      <c r="A74" s="11"/>
      <c r="B74" s="11"/>
      <c r="C74" s="11"/>
      <c r="D74" s="11"/>
      <c r="E74" s="11"/>
      <c r="F74" s="11"/>
      <c r="G74" s="11"/>
      <c r="H74" s="11"/>
      <c r="I74" s="11"/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11"/>
      <c r="B76" s="11"/>
      <c r="C76" s="11"/>
      <c r="D76" s="11"/>
      <c r="E76" s="11"/>
      <c r="F76" s="11"/>
      <c r="G76" s="11"/>
      <c r="H76" s="11"/>
      <c r="I76" s="11"/>
    </row>
    <row r="77" spans="1:9">
      <c r="A77" s="11"/>
      <c r="B77" s="11"/>
      <c r="C77" s="11"/>
      <c r="D77" s="11"/>
      <c r="E77" s="11"/>
      <c r="F77" s="11"/>
      <c r="G77" s="11"/>
      <c r="H77" s="11"/>
      <c r="I77" s="11"/>
    </row>
    <row r="78" spans="1:9">
      <c r="A78" s="11"/>
      <c r="B78" s="11"/>
      <c r="C78" s="11"/>
      <c r="D78" s="11"/>
      <c r="E78" s="11"/>
      <c r="F78" s="11"/>
      <c r="G78" s="11"/>
      <c r="H78" s="11"/>
      <c r="I78" s="11"/>
    </row>
    <row r="79" spans="1:9">
      <c r="A79" s="11"/>
      <c r="B79" s="11"/>
      <c r="C79" s="11"/>
      <c r="D79" s="11"/>
      <c r="E79" s="11"/>
      <c r="F79" s="11"/>
      <c r="G79" s="11"/>
      <c r="H79" s="11"/>
      <c r="I79" s="11"/>
    </row>
    <row r="80" spans="1:9">
      <c r="A80" s="11"/>
      <c r="B80" s="11"/>
      <c r="C80" s="11"/>
      <c r="D80" s="11"/>
      <c r="E80" s="11"/>
      <c r="F80" s="11"/>
      <c r="G80" s="11"/>
      <c r="H80" s="11"/>
      <c r="I80" s="11"/>
    </row>
    <row r="81" spans="1:9">
      <c r="A81" s="11"/>
      <c r="B81" s="11"/>
      <c r="C81" s="11"/>
      <c r="D81" s="11"/>
      <c r="E81" s="11"/>
      <c r="F81" s="11"/>
      <c r="G81" s="11"/>
      <c r="H81" s="11"/>
      <c r="I81" s="11"/>
    </row>
    <row r="82" spans="1:9">
      <c r="A82" s="11"/>
      <c r="B82" s="11"/>
      <c r="C82" s="11"/>
      <c r="D82" s="11"/>
      <c r="E82" s="11"/>
      <c r="F82" s="11"/>
      <c r="G82" s="11"/>
      <c r="H82" s="11"/>
      <c r="I82" s="11"/>
    </row>
    <row r="83" spans="1:9">
      <c r="A83" s="11"/>
      <c r="B83" s="11"/>
      <c r="C83" s="11"/>
      <c r="D83" s="11"/>
      <c r="E83" s="11"/>
      <c r="F83" s="11"/>
      <c r="G83" s="11"/>
      <c r="H83" s="11"/>
      <c r="I83" s="11"/>
    </row>
    <row r="84" spans="1:9">
      <c r="A84" s="11"/>
      <c r="B84" s="11"/>
      <c r="C84" s="11"/>
      <c r="D84" s="11"/>
      <c r="E84" s="11"/>
      <c r="F84" s="11"/>
      <c r="G84" s="11"/>
      <c r="H84" s="11"/>
      <c r="I84" s="11"/>
    </row>
    <row r="85" spans="1:9">
      <c r="A85" s="11"/>
      <c r="B85" s="11"/>
      <c r="C85" s="11"/>
      <c r="D85" s="11"/>
      <c r="E85" s="11"/>
      <c r="F85" s="11"/>
      <c r="G85" s="11"/>
      <c r="H85" s="11"/>
      <c r="I85" s="11"/>
    </row>
    <row r="86" spans="1:9">
      <c r="A86" s="11"/>
      <c r="B86" s="11"/>
      <c r="C86" s="11"/>
      <c r="D86" s="11"/>
      <c r="E86" s="11"/>
      <c r="F86" s="11"/>
      <c r="G86" s="11"/>
      <c r="H86" s="11"/>
      <c r="I86" s="11"/>
    </row>
    <row r="87" spans="1:9">
      <c r="A87" s="11"/>
      <c r="B87" s="11"/>
      <c r="C87" s="11"/>
      <c r="D87" s="11"/>
      <c r="E87" s="11"/>
      <c r="F87" s="11"/>
      <c r="G87" s="11"/>
      <c r="H87" s="11"/>
    </row>
    <row r="88" spans="1:9">
      <c r="A88" s="11"/>
      <c r="B88" s="11"/>
      <c r="C88" s="11"/>
      <c r="D88" s="11"/>
      <c r="E88" s="11"/>
      <c r="F88" s="11"/>
      <c r="G88" s="11"/>
      <c r="H88" s="11"/>
    </row>
    <row r="89" spans="1:9">
      <c r="A89" s="11"/>
      <c r="B89" s="11"/>
      <c r="C89" s="11"/>
      <c r="D89" s="11"/>
      <c r="E89" s="11"/>
      <c r="F89" s="11"/>
      <c r="G89" s="11"/>
      <c r="H89" s="11"/>
    </row>
    <row r="90" spans="1:9">
      <c r="A90" s="11"/>
      <c r="B90" s="11"/>
      <c r="C90" s="11"/>
      <c r="D90" s="11"/>
      <c r="E90" s="11"/>
      <c r="F90" s="11"/>
      <c r="G90" s="11"/>
      <c r="H90" s="11"/>
    </row>
    <row r="91" spans="1:9">
      <c r="A91" s="1"/>
    </row>
    <row r="92" spans="1:9">
      <c r="A92" s="1"/>
    </row>
    <row r="93" spans="1:9">
      <c r="A93" s="1"/>
    </row>
    <row r="94" spans="1:9">
      <c r="A94" s="1"/>
    </row>
    <row r="95" spans="1:9">
      <c r="A95" s="1"/>
    </row>
    <row r="96" spans="1:9">
      <c r="A96" s="1"/>
    </row>
    <row r="97" spans="1:1">
      <c r="A97" s="1"/>
    </row>
    <row r="98" spans="1:1">
      <c r="A98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69" orientation="landscape" useFirstPageNumber="1" verticalDpi="300" r:id="rId1"/>
  <headerFooter>
    <oddFooter>&amp;C&amp;"Arial Black,Regular"&amp;14&amp;P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dimension ref="A1:I103"/>
  <sheetViews>
    <sheetView view="pageBreakPreview" topLeftCell="A49" zoomScale="60" workbookViewId="0">
      <selection activeCell="C65" sqref="C65"/>
    </sheetView>
  </sheetViews>
  <sheetFormatPr defaultColWidth="9.140625" defaultRowHeight="16.5"/>
  <cols>
    <col min="1" max="1" width="14.28515625" style="6" customWidth="1"/>
    <col min="2" max="2" width="82.140625" style="1" customWidth="1"/>
    <col min="3" max="3" width="21.28515625" style="1" customWidth="1"/>
    <col min="4" max="4" width="20.7109375" style="1" customWidth="1"/>
    <col min="5" max="5" width="21.85546875" style="1" customWidth="1"/>
    <col min="6" max="6" width="20.85546875" style="1" customWidth="1"/>
    <col min="7" max="7" width="20.140625" style="1" customWidth="1"/>
    <col min="8" max="8" width="9.140625" style="1"/>
    <col min="9" max="9" width="17.7109375" style="1" bestFit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233</v>
      </c>
      <c r="B3" s="174"/>
      <c r="C3" s="174"/>
      <c r="D3" s="174"/>
      <c r="E3" s="174"/>
      <c r="F3" s="174"/>
      <c r="G3" s="174"/>
    </row>
    <row r="4" spans="1:9" ht="22.5" customHeight="1">
      <c r="A4" s="174" t="s">
        <v>132</v>
      </c>
      <c r="B4" s="174"/>
      <c r="C4" s="174"/>
      <c r="D4" s="174"/>
      <c r="E4" s="174"/>
      <c r="F4" s="174"/>
      <c r="G4" s="174"/>
    </row>
    <row r="5" spans="1:9" ht="102.7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0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0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0" customHeight="1">
      <c r="A9" s="16">
        <v>23010108</v>
      </c>
      <c r="B9" s="17" t="s">
        <v>356</v>
      </c>
      <c r="C9" s="15">
        <v>200000000</v>
      </c>
      <c r="D9" s="15">
        <f>PRODUCT(C9,1.05)</f>
        <v>210000000</v>
      </c>
      <c r="E9" s="15">
        <f>PRODUCT(D9,1.05)</f>
        <v>220500000</v>
      </c>
      <c r="F9" s="15">
        <f t="shared" ref="F9:F14" si="0">SUM(C9:E9)</f>
        <v>630500000</v>
      </c>
      <c r="G9" s="15"/>
    </row>
    <row r="10" spans="1:9" ht="30" customHeight="1">
      <c r="A10" s="16">
        <v>23010113</v>
      </c>
      <c r="B10" s="17" t="s">
        <v>358</v>
      </c>
      <c r="C10" s="15">
        <v>10000000</v>
      </c>
      <c r="D10" s="15">
        <f t="shared" ref="D10:E10" si="1">PRODUCT(C10,1.05)</f>
        <v>10500000</v>
      </c>
      <c r="E10" s="15">
        <f t="shared" si="1"/>
        <v>11025000</v>
      </c>
      <c r="F10" s="15">
        <f t="shared" si="0"/>
        <v>31525000</v>
      </c>
      <c r="G10" s="15"/>
    </row>
    <row r="11" spans="1:9" ht="30" customHeight="1">
      <c r="A11" s="16">
        <v>23010114</v>
      </c>
      <c r="B11" s="17" t="s">
        <v>357</v>
      </c>
      <c r="C11" s="15">
        <v>1500000</v>
      </c>
      <c r="D11" s="15">
        <f t="shared" ref="D11:E11" si="2">PRODUCT(C11,1.05)</f>
        <v>1575000</v>
      </c>
      <c r="E11" s="15">
        <f t="shared" si="2"/>
        <v>1653750</v>
      </c>
      <c r="F11" s="15">
        <f t="shared" si="0"/>
        <v>4728750</v>
      </c>
      <c r="G11" s="15"/>
    </row>
    <row r="12" spans="1:9" ht="30" customHeight="1">
      <c r="A12" s="16">
        <v>23010115</v>
      </c>
      <c r="B12" s="17" t="s">
        <v>21</v>
      </c>
      <c r="C12" s="15">
        <v>2000000</v>
      </c>
      <c r="D12" s="15">
        <f t="shared" ref="D12:E12" si="3">PRODUCT(C12,1.05)</f>
        <v>2100000</v>
      </c>
      <c r="E12" s="15">
        <f t="shared" si="3"/>
        <v>2205000</v>
      </c>
      <c r="F12" s="15">
        <f t="shared" si="0"/>
        <v>6305000</v>
      </c>
      <c r="G12" s="15"/>
    </row>
    <row r="13" spans="1:9" ht="30" customHeight="1">
      <c r="A13" s="16">
        <v>23010118</v>
      </c>
      <c r="B13" s="17" t="s">
        <v>24</v>
      </c>
      <c r="C13" s="15">
        <v>500000</v>
      </c>
      <c r="D13" s="15">
        <f t="shared" ref="D13:E13" si="4">PRODUCT(C13,1.05)</f>
        <v>525000</v>
      </c>
      <c r="E13" s="15">
        <f t="shared" si="4"/>
        <v>551250</v>
      </c>
      <c r="F13" s="15">
        <f t="shared" si="0"/>
        <v>1576250</v>
      </c>
      <c r="G13" s="15"/>
    </row>
    <row r="14" spans="1:9" ht="30" customHeight="1">
      <c r="A14" s="16">
        <v>23010119</v>
      </c>
      <c r="B14" s="17" t="s">
        <v>359</v>
      </c>
      <c r="C14" s="15">
        <v>13000000</v>
      </c>
      <c r="D14" s="15">
        <f t="shared" ref="D14:E14" si="5">PRODUCT(C14,1.05)</f>
        <v>13650000</v>
      </c>
      <c r="E14" s="15">
        <f t="shared" si="5"/>
        <v>14332500</v>
      </c>
      <c r="F14" s="15">
        <f t="shared" si="0"/>
        <v>40982500</v>
      </c>
      <c r="G14" s="15"/>
    </row>
    <row r="15" spans="1:9" ht="30" customHeight="1">
      <c r="A15" s="16">
        <v>23010123</v>
      </c>
      <c r="B15" s="17" t="s">
        <v>29</v>
      </c>
      <c r="C15" s="15"/>
      <c r="D15" s="15"/>
      <c r="E15" s="15"/>
      <c r="F15" s="15"/>
      <c r="G15" s="15"/>
    </row>
    <row r="16" spans="1:9" ht="30" customHeight="1">
      <c r="A16" s="16">
        <v>23010124</v>
      </c>
      <c r="B16" s="17" t="s">
        <v>144</v>
      </c>
      <c r="C16" s="70">
        <v>80000000</v>
      </c>
      <c r="D16" s="15">
        <f t="shared" ref="D16:E16" si="6">PRODUCT(C16,1.05)</f>
        <v>84000000</v>
      </c>
      <c r="E16" s="15">
        <f t="shared" si="6"/>
        <v>88200000</v>
      </c>
      <c r="F16" s="15">
        <f>SUM(C16:E16)</f>
        <v>252200000</v>
      </c>
      <c r="G16" s="15">
        <v>269892000</v>
      </c>
      <c r="I16" s="64"/>
    </row>
    <row r="17" spans="1:9" ht="30" customHeight="1">
      <c r="A17" s="16">
        <v>23010125</v>
      </c>
      <c r="B17" s="17" t="s">
        <v>31</v>
      </c>
      <c r="C17" s="70">
        <v>100000000</v>
      </c>
      <c r="D17" s="15">
        <f t="shared" ref="D17:E17" si="7">PRODUCT(C17,1.05)</f>
        <v>105000000</v>
      </c>
      <c r="E17" s="15">
        <f t="shared" si="7"/>
        <v>110250000</v>
      </c>
      <c r="F17" s="15">
        <f>SUM(C17:E17)</f>
        <v>315250000</v>
      </c>
      <c r="G17" s="15"/>
      <c r="I17" s="64"/>
    </row>
    <row r="18" spans="1:9" ht="30" customHeight="1">
      <c r="A18" s="16">
        <v>23010126</v>
      </c>
      <c r="B18" s="17" t="s">
        <v>360</v>
      </c>
      <c r="C18" s="70">
        <v>20000000</v>
      </c>
      <c r="D18" s="15">
        <f t="shared" ref="D18:E18" si="8">PRODUCT(C18,1.05)</f>
        <v>21000000</v>
      </c>
      <c r="E18" s="15">
        <f t="shared" si="8"/>
        <v>22050000</v>
      </c>
      <c r="F18" s="15">
        <f>SUM(C18:E18)</f>
        <v>63050000</v>
      </c>
      <c r="G18" s="15"/>
      <c r="I18" s="64"/>
    </row>
    <row r="19" spans="1:9" ht="30" customHeight="1">
      <c r="A19" s="16">
        <v>23010130</v>
      </c>
      <c r="B19" s="17" t="s">
        <v>361</v>
      </c>
      <c r="C19" s="70">
        <v>20000000</v>
      </c>
      <c r="D19" s="15">
        <f t="shared" ref="D19:E19" si="9">PRODUCT(C19,1.05)</f>
        <v>21000000</v>
      </c>
      <c r="E19" s="15">
        <f t="shared" si="9"/>
        <v>22050000</v>
      </c>
      <c r="F19" s="15">
        <f>SUM(C19:E19)</f>
        <v>63050000</v>
      </c>
      <c r="G19" s="15"/>
      <c r="I19" s="64"/>
    </row>
    <row r="20" spans="1:9" s="11" customFormat="1" ht="30" customHeight="1">
      <c r="A20" s="71">
        <v>23010155</v>
      </c>
      <c r="B20" s="72" t="s">
        <v>145</v>
      </c>
      <c r="C20" s="70">
        <v>150000000</v>
      </c>
      <c r="D20" s="15">
        <f t="shared" ref="D20:E20" si="10">PRODUCT(C20,1.05)</f>
        <v>157500000</v>
      </c>
      <c r="E20" s="15">
        <f t="shared" si="10"/>
        <v>165375000</v>
      </c>
      <c r="F20" s="70">
        <f>SUM(C20:E20)</f>
        <v>472875000</v>
      </c>
      <c r="G20" s="70">
        <v>539784000</v>
      </c>
      <c r="I20" s="64"/>
    </row>
    <row r="21" spans="1:9" s="11" customFormat="1" ht="30" customHeight="1">
      <c r="A21" s="71">
        <v>23010156</v>
      </c>
      <c r="B21" s="72" t="s">
        <v>156</v>
      </c>
      <c r="C21" s="70"/>
      <c r="D21" s="70"/>
      <c r="E21" s="70"/>
      <c r="F21" s="70"/>
      <c r="G21" s="70"/>
      <c r="I21" s="64"/>
    </row>
    <row r="22" spans="1:9" ht="30" customHeight="1">
      <c r="A22" s="107"/>
      <c r="B22" s="108" t="s">
        <v>37</v>
      </c>
      <c r="C22" s="109">
        <f>SUM(C8:C21)</f>
        <v>597000000</v>
      </c>
      <c r="D22" s="125">
        <f>SUM(D9:D21)</f>
        <v>626850000</v>
      </c>
      <c r="E22" s="125">
        <f>SUM(E9:E21)</f>
        <v>658192500</v>
      </c>
      <c r="F22" s="109">
        <f>SUM(F9:F21)</f>
        <v>1882042500</v>
      </c>
      <c r="G22" s="109">
        <v>809676000</v>
      </c>
      <c r="I22" s="64"/>
    </row>
    <row r="23" spans="1:9" ht="30" customHeight="1">
      <c r="A23" s="16"/>
      <c r="B23" s="17"/>
      <c r="C23" s="15"/>
      <c r="D23" s="15"/>
      <c r="E23" s="15"/>
      <c r="F23" s="15"/>
      <c r="G23" s="15"/>
      <c r="I23" s="64"/>
    </row>
    <row r="24" spans="1:9" ht="30" customHeight="1">
      <c r="A24" s="12">
        <v>23020100</v>
      </c>
      <c r="B24" s="13" t="s">
        <v>38</v>
      </c>
      <c r="C24" s="15"/>
      <c r="D24" s="15"/>
      <c r="E24" s="15"/>
      <c r="F24" s="15"/>
      <c r="G24" s="15"/>
      <c r="I24" s="64"/>
    </row>
    <row r="25" spans="1:9" ht="30" customHeight="1">
      <c r="A25" s="16">
        <v>23020101</v>
      </c>
      <c r="B25" s="17" t="s">
        <v>102</v>
      </c>
      <c r="C25" s="70"/>
      <c r="D25" s="15"/>
      <c r="E25" s="15"/>
      <c r="F25" s="15"/>
      <c r="G25" s="15">
        <v>16193520</v>
      </c>
      <c r="I25" s="64"/>
    </row>
    <row r="26" spans="1:9" ht="30" customHeight="1">
      <c r="A26" s="16">
        <v>23020102</v>
      </c>
      <c r="B26" s="17" t="s">
        <v>40</v>
      </c>
      <c r="C26" s="15"/>
      <c r="D26" s="15"/>
      <c r="E26" s="15"/>
      <c r="F26" s="15"/>
      <c r="G26" s="15"/>
      <c r="I26" s="64"/>
    </row>
    <row r="27" spans="1:9" ht="30" customHeight="1">
      <c r="A27" s="16">
        <v>23020106</v>
      </c>
      <c r="B27" s="17" t="s">
        <v>44</v>
      </c>
      <c r="C27" s="15"/>
      <c r="D27" s="15"/>
      <c r="E27" s="15"/>
      <c r="F27" s="15"/>
      <c r="G27" s="15"/>
      <c r="I27" s="64"/>
    </row>
    <row r="28" spans="1:9" ht="30" customHeight="1">
      <c r="A28" s="16">
        <v>23020107</v>
      </c>
      <c r="B28" s="17" t="s">
        <v>45</v>
      </c>
      <c r="C28" s="70">
        <v>1500000000</v>
      </c>
      <c r="D28" s="15">
        <f t="shared" ref="D28:E29" si="11">PRODUCT(C28,1.05)</f>
        <v>1575000000</v>
      </c>
      <c r="E28" s="15">
        <f t="shared" si="11"/>
        <v>1653750000</v>
      </c>
      <c r="F28" s="15">
        <f>SUM(C28:E28)</f>
        <v>4728750000</v>
      </c>
      <c r="G28" s="15">
        <v>1079568000</v>
      </c>
      <c r="I28" s="64"/>
    </row>
    <row r="29" spans="1:9" ht="30" customHeight="1">
      <c r="A29" s="71">
        <v>23020151</v>
      </c>
      <c r="B29" s="72" t="s">
        <v>155</v>
      </c>
      <c r="C29" s="70">
        <v>25000000</v>
      </c>
      <c r="D29" s="15">
        <f t="shared" si="11"/>
        <v>26250000</v>
      </c>
      <c r="E29" s="15">
        <f t="shared" si="11"/>
        <v>27562500</v>
      </c>
      <c r="F29" s="70">
        <f>SUM(C29:E29)</f>
        <v>78812500</v>
      </c>
      <c r="G29" s="70">
        <v>0</v>
      </c>
      <c r="I29" s="64"/>
    </row>
    <row r="30" spans="1:9" ht="30" customHeight="1">
      <c r="A30" s="71">
        <v>23020152</v>
      </c>
      <c r="B30" s="72" t="s">
        <v>172</v>
      </c>
      <c r="C30" s="70"/>
      <c r="D30" s="70"/>
      <c r="E30" s="70"/>
      <c r="F30" s="70"/>
      <c r="G30" s="70"/>
      <c r="I30" s="64"/>
    </row>
    <row r="31" spans="1:9" ht="30" customHeight="1">
      <c r="A31" s="107"/>
      <c r="B31" s="108" t="s">
        <v>37</v>
      </c>
      <c r="C31" s="109">
        <f>SUM(C25:C30)</f>
        <v>1525000000</v>
      </c>
      <c r="D31" s="125">
        <f>SUM(D28:D30)</f>
        <v>1601250000</v>
      </c>
      <c r="E31" s="125">
        <f>SUM(E28:E30)</f>
        <v>1681312500</v>
      </c>
      <c r="F31" s="109">
        <f>SUM(F28:F30)</f>
        <v>4807562500</v>
      </c>
      <c r="G31" s="109">
        <v>1095761520</v>
      </c>
      <c r="I31" s="64"/>
    </row>
    <row r="32" spans="1:9" ht="30" customHeight="1">
      <c r="A32" s="16"/>
      <c r="B32" s="13"/>
      <c r="C32" s="15"/>
      <c r="D32" s="15"/>
      <c r="E32" s="15"/>
      <c r="F32" s="15"/>
      <c r="G32" s="15"/>
      <c r="I32" s="64"/>
    </row>
    <row r="33" spans="1:9" ht="30" customHeight="1">
      <c r="A33" s="12">
        <v>23030100</v>
      </c>
      <c r="B33" s="13" t="s">
        <v>61</v>
      </c>
      <c r="C33" s="15"/>
      <c r="D33" s="15"/>
      <c r="E33" s="15"/>
      <c r="F33" s="15"/>
      <c r="G33" s="15"/>
      <c r="I33" s="64"/>
    </row>
    <row r="34" spans="1:9" ht="30" customHeight="1">
      <c r="A34" s="16">
        <v>23030101</v>
      </c>
      <c r="B34" s="17" t="s">
        <v>62</v>
      </c>
      <c r="C34" s="15"/>
      <c r="D34" s="15"/>
      <c r="E34" s="15"/>
      <c r="F34" s="15"/>
      <c r="G34" s="15"/>
      <c r="I34" s="64"/>
    </row>
    <row r="35" spans="1:9" ht="30" customHeight="1">
      <c r="A35" s="16">
        <v>23030106</v>
      </c>
      <c r="B35" s="17" t="s">
        <v>67</v>
      </c>
      <c r="C35" s="70"/>
      <c r="D35" s="15"/>
      <c r="E35" s="15"/>
      <c r="F35" s="15"/>
      <c r="G35" s="15">
        <v>982406880</v>
      </c>
      <c r="I35" s="64"/>
    </row>
    <row r="36" spans="1:9" ht="30" customHeight="1">
      <c r="A36" s="16">
        <v>23030109</v>
      </c>
      <c r="B36" s="17" t="s">
        <v>68</v>
      </c>
      <c r="C36" s="15"/>
      <c r="D36" s="15"/>
      <c r="E36" s="15"/>
      <c r="F36" s="15"/>
      <c r="G36" s="15"/>
      <c r="I36" s="64"/>
    </row>
    <row r="37" spans="1:9" ht="30" customHeight="1">
      <c r="A37" s="71">
        <v>23020155</v>
      </c>
      <c r="B37" s="72" t="s">
        <v>186</v>
      </c>
      <c r="C37" s="70"/>
      <c r="D37" s="70"/>
      <c r="E37" s="70"/>
      <c r="F37" s="70"/>
      <c r="G37" s="70"/>
      <c r="I37" s="64"/>
    </row>
    <row r="38" spans="1:9" ht="30" customHeight="1">
      <c r="A38" s="71">
        <v>23020156</v>
      </c>
      <c r="B38" s="72" t="s">
        <v>100</v>
      </c>
      <c r="C38" s="70"/>
      <c r="D38" s="70"/>
      <c r="E38" s="70"/>
      <c r="F38" s="70"/>
      <c r="G38" s="70"/>
      <c r="I38" s="64"/>
    </row>
    <row r="39" spans="1:9" ht="30" customHeight="1">
      <c r="A39" s="107"/>
      <c r="B39" s="108" t="s">
        <v>37</v>
      </c>
      <c r="C39" s="109">
        <f>SUM(C34:C38)</f>
        <v>0</v>
      </c>
      <c r="D39" s="110"/>
      <c r="E39" s="110"/>
      <c r="F39" s="109"/>
      <c r="G39" s="109">
        <v>982406880</v>
      </c>
      <c r="I39" s="64"/>
    </row>
    <row r="40" spans="1:9" ht="30" customHeight="1">
      <c r="A40" s="16"/>
      <c r="B40" s="13"/>
      <c r="C40" s="15"/>
      <c r="D40" s="15"/>
      <c r="E40" s="15"/>
      <c r="F40" s="15"/>
      <c r="G40" s="15"/>
      <c r="I40" s="64"/>
    </row>
    <row r="41" spans="1:9" ht="30" customHeight="1">
      <c r="A41" s="12">
        <v>23040100</v>
      </c>
      <c r="B41" s="13" t="s">
        <v>83</v>
      </c>
      <c r="C41" s="15"/>
      <c r="D41" s="15"/>
      <c r="E41" s="15"/>
      <c r="F41" s="15"/>
      <c r="G41" s="15"/>
      <c r="I41" s="64"/>
    </row>
    <row r="42" spans="1:9" ht="30" customHeight="1">
      <c r="A42" s="16">
        <v>23040101</v>
      </c>
      <c r="B42" s="17" t="s">
        <v>84</v>
      </c>
      <c r="C42" s="15"/>
      <c r="D42" s="15"/>
      <c r="E42" s="15"/>
      <c r="F42" s="15"/>
      <c r="G42" s="15"/>
      <c r="I42" s="64"/>
    </row>
    <row r="43" spans="1:9" ht="30" customHeight="1">
      <c r="A43" s="16">
        <v>23040102</v>
      </c>
      <c r="B43" s="17" t="s">
        <v>85</v>
      </c>
      <c r="C43" s="15"/>
      <c r="D43" s="15"/>
      <c r="E43" s="15"/>
      <c r="F43" s="15"/>
      <c r="G43" s="15"/>
      <c r="I43" s="64"/>
    </row>
    <row r="44" spans="1:9" ht="30" customHeight="1">
      <c r="A44" s="71">
        <v>23040107</v>
      </c>
      <c r="B44" s="72" t="s">
        <v>104</v>
      </c>
      <c r="C44" s="70"/>
      <c r="D44" s="70"/>
      <c r="E44" s="70"/>
      <c r="F44" s="70"/>
      <c r="G44" s="70"/>
      <c r="I44" s="64"/>
    </row>
    <row r="45" spans="1:9" ht="30" customHeight="1">
      <c r="A45" s="71">
        <v>23040108</v>
      </c>
      <c r="B45" s="72" t="s">
        <v>103</v>
      </c>
      <c r="C45" s="70"/>
      <c r="D45" s="70"/>
      <c r="E45" s="70"/>
      <c r="F45" s="70"/>
      <c r="G45" s="70"/>
      <c r="I45" s="64"/>
    </row>
    <row r="46" spans="1:9" ht="30" customHeight="1">
      <c r="A46" s="71">
        <v>23040109</v>
      </c>
      <c r="B46" s="72" t="s">
        <v>200</v>
      </c>
      <c r="C46" s="70"/>
      <c r="D46" s="70"/>
      <c r="E46" s="70"/>
      <c r="F46" s="70"/>
      <c r="G46" s="70"/>
      <c r="I46" s="64"/>
    </row>
    <row r="47" spans="1:9" ht="30" customHeight="1">
      <c r="A47" s="107"/>
      <c r="B47" s="108" t="s">
        <v>37</v>
      </c>
      <c r="C47" s="109"/>
      <c r="D47" s="110"/>
      <c r="E47" s="110"/>
      <c r="F47" s="109"/>
      <c r="G47" s="109"/>
      <c r="I47" s="64"/>
    </row>
    <row r="48" spans="1:9" ht="30" customHeight="1">
      <c r="A48" s="16"/>
      <c r="B48" s="13"/>
      <c r="C48" s="15"/>
      <c r="D48" s="15"/>
      <c r="E48" s="15"/>
      <c r="F48" s="15"/>
      <c r="G48" s="15"/>
      <c r="I48" s="64"/>
    </row>
    <row r="49" spans="1:9" ht="30" customHeight="1">
      <c r="A49" s="12">
        <v>23050100</v>
      </c>
      <c r="B49" s="13" t="s">
        <v>89</v>
      </c>
      <c r="C49" s="15"/>
      <c r="D49" s="15"/>
      <c r="E49" s="15"/>
      <c r="F49" s="15"/>
      <c r="G49" s="15"/>
      <c r="I49" s="64"/>
    </row>
    <row r="50" spans="1:9" ht="30" customHeight="1">
      <c r="A50" s="16">
        <v>23050101</v>
      </c>
      <c r="B50" s="17" t="s">
        <v>90</v>
      </c>
      <c r="C50" s="15"/>
      <c r="D50" s="15"/>
      <c r="E50" s="15"/>
      <c r="F50" s="15"/>
      <c r="G50" s="15"/>
      <c r="I50" s="64"/>
    </row>
    <row r="51" spans="1:9" ht="30" customHeight="1">
      <c r="A51" s="16">
        <v>23050102</v>
      </c>
      <c r="B51" s="17" t="s">
        <v>91</v>
      </c>
      <c r="C51" s="15"/>
      <c r="D51" s="15"/>
      <c r="E51" s="15"/>
      <c r="F51" s="15"/>
      <c r="G51" s="15"/>
      <c r="I51" s="64"/>
    </row>
    <row r="52" spans="1:9" ht="30" customHeight="1">
      <c r="A52" s="16">
        <v>23050103</v>
      </c>
      <c r="B52" s="17" t="s">
        <v>92</v>
      </c>
      <c r="C52" s="70"/>
      <c r="D52" s="15"/>
      <c r="E52" s="15"/>
      <c r="F52" s="15"/>
      <c r="G52" s="15">
        <v>107956800</v>
      </c>
      <c r="I52" s="64"/>
    </row>
    <row r="53" spans="1:9" ht="30" customHeight="1">
      <c r="A53" s="16">
        <v>23050104</v>
      </c>
      <c r="B53" s="17" t="s">
        <v>93</v>
      </c>
      <c r="C53" s="15"/>
      <c r="D53" s="15"/>
      <c r="E53" s="15"/>
      <c r="F53" s="15"/>
      <c r="G53" s="15"/>
      <c r="I53" s="64"/>
    </row>
    <row r="54" spans="1:9" ht="30" customHeight="1">
      <c r="A54" s="71">
        <v>23050148</v>
      </c>
      <c r="B54" s="72" t="s">
        <v>157</v>
      </c>
      <c r="C54" s="70"/>
      <c r="D54" s="70"/>
      <c r="E54" s="70"/>
      <c r="F54" s="70"/>
      <c r="G54" s="70"/>
      <c r="I54" s="64"/>
    </row>
    <row r="55" spans="1:9" ht="36.75">
      <c r="A55" s="71">
        <v>23050149</v>
      </c>
      <c r="B55" s="75" t="s">
        <v>198</v>
      </c>
      <c r="C55" s="70"/>
      <c r="D55" s="70"/>
      <c r="E55" s="70"/>
      <c r="F55" s="70"/>
      <c r="G55" s="70"/>
      <c r="I55" s="64"/>
    </row>
    <row r="56" spans="1:9" ht="30" customHeight="1">
      <c r="A56" s="107"/>
      <c r="B56" s="108" t="s">
        <v>37</v>
      </c>
      <c r="C56" s="109">
        <f>SUM(C50:C55)</f>
        <v>0</v>
      </c>
      <c r="D56" s="110"/>
      <c r="E56" s="110"/>
      <c r="F56" s="109"/>
      <c r="G56" s="109">
        <v>107956800</v>
      </c>
      <c r="I56" s="64"/>
    </row>
    <row r="57" spans="1:9" ht="30" customHeight="1">
      <c r="A57" s="16"/>
      <c r="B57" s="13"/>
      <c r="C57" s="18"/>
      <c r="D57" s="18"/>
      <c r="E57" s="18"/>
      <c r="F57" s="18"/>
      <c r="G57" s="18"/>
      <c r="I57" s="64"/>
    </row>
    <row r="58" spans="1:9" ht="30" customHeight="1">
      <c r="A58" s="16"/>
      <c r="B58" s="13"/>
      <c r="C58" s="15"/>
      <c r="D58" s="15"/>
      <c r="E58" s="15"/>
      <c r="F58" s="15"/>
      <c r="G58" s="15"/>
      <c r="I58" s="64"/>
    </row>
    <row r="59" spans="1:9" ht="30" customHeight="1">
      <c r="A59" s="107"/>
      <c r="B59" s="108" t="s">
        <v>95</v>
      </c>
      <c r="C59" s="125">
        <f>SUM(C56,C47,C39,C31,C22)</f>
        <v>2122000000</v>
      </c>
      <c r="D59" s="125">
        <f t="shared" ref="D59:F59" si="12">SUM(D56,D47,D39,D31,D22)</f>
        <v>2228100000</v>
      </c>
      <c r="E59" s="125">
        <f t="shared" si="12"/>
        <v>2339505000</v>
      </c>
      <c r="F59" s="125">
        <f t="shared" si="12"/>
        <v>6689605000</v>
      </c>
      <c r="G59" s="109">
        <v>2995801200</v>
      </c>
      <c r="I59" s="64"/>
    </row>
    <row r="60" spans="1:9" ht="30" customHeight="1" thickBot="1">
      <c r="A60" s="21"/>
      <c r="B60" s="22"/>
      <c r="C60" s="23"/>
      <c r="D60" s="23"/>
      <c r="E60" s="23"/>
      <c r="F60" s="23"/>
      <c r="G60" s="23"/>
      <c r="I60" s="64"/>
    </row>
    <row r="61" spans="1:9">
      <c r="C61" s="8"/>
      <c r="D61" s="8"/>
      <c r="E61" s="8"/>
      <c r="F61" s="8"/>
      <c r="G61" s="8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71" orientation="landscape" useFirstPageNumber="1" verticalDpi="300" r:id="rId1"/>
  <headerFooter>
    <oddFooter>&amp;C&amp;"Arial Black,Regular"&amp;18&amp;P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dimension ref="A1:H98"/>
  <sheetViews>
    <sheetView view="pageBreakPreview" topLeftCell="A43" zoomScale="60" workbookViewId="0">
      <selection activeCell="D71" sqref="D71"/>
    </sheetView>
  </sheetViews>
  <sheetFormatPr defaultColWidth="9.140625" defaultRowHeight="16.5"/>
  <cols>
    <col min="1" max="1" width="14.28515625" style="6" customWidth="1"/>
    <col min="2" max="2" width="97.42578125" style="1" customWidth="1"/>
    <col min="3" max="3" width="28" style="1" bestFit="1" customWidth="1"/>
    <col min="4" max="4" width="17.7109375" style="1" bestFit="1" customWidth="1"/>
    <col min="5" max="5" width="17.42578125" style="1" customWidth="1"/>
    <col min="6" max="6" width="18" style="1" customWidth="1"/>
    <col min="7" max="7" width="18.85546875" style="1" customWidth="1"/>
    <col min="8" max="8" width="20.140625" style="1" bestFit="1" customWidth="1"/>
    <col min="9" max="16384" width="9.140625" style="1"/>
  </cols>
  <sheetData>
    <row r="1" spans="1:8" ht="20.25">
      <c r="A1" s="172" t="s">
        <v>2</v>
      </c>
      <c r="B1" s="173"/>
      <c r="C1" s="173"/>
      <c r="D1" s="173"/>
      <c r="E1" s="173"/>
      <c r="F1" s="173"/>
      <c r="G1" s="173"/>
    </row>
    <row r="2" spans="1:8" ht="20.25">
      <c r="A2" s="172" t="s">
        <v>310</v>
      </c>
      <c r="B2" s="173"/>
      <c r="C2" s="173"/>
      <c r="D2" s="173"/>
      <c r="E2" s="173"/>
      <c r="F2" s="173"/>
      <c r="G2" s="173"/>
    </row>
    <row r="3" spans="1:8" ht="20.25">
      <c r="A3" s="174" t="s">
        <v>236</v>
      </c>
      <c r="B3" s="174"/>
      <c r="C3" s="174"/>
      <c r="D3" s="174"/>
      <c r="E3" s="174"/>
      <c r="F3" s="174"/>
      <c r="G3" s="174"/>
    </row>
    <row r="4" spans="1:8" ht="20.25">
      <c r="A4" s="174" t="s">
        <v>132</v>
      </c>
      <c r="B4" s="174"/>
      <c r="C4" s="174"/>
      <c r="D4" s="174"/>
      <c r="E4" s="174"/>
      <c r="F4" s="174"/>
      <c r="G4" s="174"/>
    </row>
    <row r="5" spans="1:8" ht="54.75">
      <c r="A5" s="12" t="s">
        <v>3</v>
      </c>
      <c r="B5" s="13"/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8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9"/>
    </row>
    <row r="7" spans="1:8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9"/>
    </row>
    <row r="8" spans="1:8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9"/>
    </row>
    <row r="9" spans="1:8" ht="30" customHeight="1">
      <c r="A9" s="16">
        <v>23010105</v>
      </c>
      <c r="B9" s="17" t="s">
        <v>11</v>
      </c>
      <c r="C9" s="15">
        <v>3708000</v>
      </c>
      <c r="D9" s="15">
        <f>PRODUCT(C9,1.05)</f>
        <v>3893400</v>
      </c>
      <c r="E9" s="15">
        <f>PRODUCT(D9,1.05)</f>
        <v>4088070</v>
      </c>
      <c r="F9" s="15">
        <f>SUM(C9:E9)</f>
        <v>11689470</v>
      </c>
      <c r="G9" s="15">
        <v>3600000</v>
      </c>
      <c r="H9" s="19">
        <f>PRODUCT(G9,1.03)</f>
        <v>3708000</v>
      </c>
    </row>
    <row r="10" spans="1:8" ht="30" customHeight="1">
      <c r="A10" s="16">
        <v>23010123</v>
      </c>
      <c r="B10" s="17" t="s">
        <v>29</v>
      </c>
      <c r="C10" s="15"/>
      <c r="D10" s="15"/>
      <c r="E10" s="15"/>
      <c r="F10" s="15"/>
      <c r="G10" s="15"/>
      <c r="H10" s="19">
        <f t="shared" ref="H10:H54" si="0">PRODUCT(G10,1.03)</f>
        <v>1.03</v>
      </c>
    </row>
    <row r="11" spans="1:8" ht="30" customHeight="1">
      <c r="A11" s="16">
        <v>23010124</v>
      </c>
      <c r="B11" s="17" t="s">
        <v>30</v>
      </c>
      <c r="C11" s="15"/>
      <c r="D11" s="15"/>
      <c r="E11" s="15"/>
      <c r="F11" s="15"/>
      <c r="G11" s="15"/>
      <c r="H11" s="19">
        <f t="shared" si="0"/>
        <v>1.03</v>
      </c>
    </row>
    <row r="12" spans="1:8" ht="30" customHeight="1">
      <c r="A12" s="16">
        <v>23010125</v>
      </c>
      <c r="B12" s="17" t="s">
        <v>31</v>
      </c>
      <c r="C12" s="15">
        <v>37080000</v>
      </c>
      <c r="D12" s="15">
        <f>PRODUCT(C12,1.05)</f>
        <v>38934000</v>
      </c>
      <c r="E12" s="15">
        <f>PRODUCT(D12,1.05)</f>
        <v>40880700</v>
      </c>
      <c r="F12" s="15">
        <f>SUM(C12:E12)</f>
        <v>116894700</v>
      </c>
      <c r="G12" s="15">
        <v>36000000</v>
      </c>
      <c r="H12" s="19">
        <f t="shared" si="0"/>
        <v>37080000</v>
      </c>
    </row>
    <row r="13" spans="1:8" s="11" customFormat="1" ht="30" customHeight="1">
      <c r="A13" s="16">
        <v>23010126</v>
      </c>
      <c r="B13" s="17" t="s">
        <v>32</v>
      </c>
      <c r="C13" s="15"/>
      <c r="D13" s="15"/>
      <c r="E13" s="15"/>
      <c r="F13" s="15"/>
      <c r="G13" s="15"/>
      <c r="H13" s="19">
        <f t="shared" si="0"/>
        <v>1.03</v>
      </c>
    </row>
    <row r="14" spans="1:8" s="11" customFormat="1" ht="30" customHeight="1">
      <c r="A14" s="71">
        <v>23010153</v>
      </c>
      <c r="B14" s="72" t="s">
        <v>134</v>
      </c>
      <c r="C14" s="70"/>
      <c r="D14" s="70"/>
      <c r="E14" s="70"/>
      <c r="F14" s="70"/>
      <c r="G14" s="70"/>
      <c r="H14" s="19">
        <f t="shared" si="0"/>
        <v>1.03</v>
      </c>
    </row>
    <row r="15" spans="1:8" s="11" customFormat="1" ht="30" customHeight="1">
      <c r="A15" s="71">
        <v>23010154</v>
      </c>
      <c r="B15" s="72" t="s">
        <v>141</v>
      </c>
      <c r="C15" s="70"/>
      <c r="D15" s="70"/>
      <c r="E15" s="70"/>
      <c r="F15" s="70"/>
      <c r="G15" s="70"/>
      <c r="H15" s="19">
        <f t="shared" si="0"/>
        <v>1.03</v>
      </c>
    </row>
    <row r="16" spans="1:8" s="11" customFormat="1" ht="30" customHeight="1">
      <c r="A16" s="71">
        <v>23010155</v>
      </c>
      <c r="B16" s="72" t="s">
        <v>145</v>
      </c>
      <c r="C16" s="70"/>
      <c r="D16" s="70"/>
      <c r="E16" s="70"/>
      <c r="F16" s="70"/>
      <c r="G16" s="70"/>
      <c r="H16" s="19">
        <f t="shared" si="0"/>
        <v>1.03</v>
      </c>
    </row>
    <row r="17" spans="1:8" ht="30" customHeight="1">
      <c r="A17" s="71">
        <v>23010156</v>
      </c>
      <c r="B17" s="72" t="s">
        <v>156</v>
      </c>
      <c r="C17" s="70"/>
      <c r="D17" s="70"/>
      <c r="E17" s="70"/>
      <c r="F17" s="70"/>
      <c r="G17" s="70"/>
      <c r="H17" s="19">
        <f t="shared" si="0"/>
        <v>1.03</v>
      </c>
    </row>
    <row r="18" spans="1:8" ht="30" customHeight="1">
      <c r="A18" s="107"/>
      <c r="B18" s="108" t="s">
        <v>37</v>
      </c>
      <c r="C18" s="109">
        <f>SUM(C8:C17)</f>
        <v>40788000</v>
      </c>
      <c r="D18" s="123">
        <f>SUM(D9:D17)</f>
        <v>42827400</v>
      </c>
      <c r="E18" s="123">
        <f>SUM(E9:E17)</f>
        <v>44968770</v>
      </c>
      <c r="F18" s="123">
        <f>SUM(F9:F17)</f>
        <v>128584170</v>
      </c>
      <c r="G18" s="109">
        <v>39600000</v>
      </c>
      <c r="H18" s="19">
        <f t="shared" si="0"/>
        <v>40788000</v>
      </c>
    </row>
    <row r="19" spans="1:8" ht="30" customHeight="1">
      <c r="A19" s="16"/>
      <c r="B19" s="17"/>
      <c r="C19" s="15"/>
      <c r="D19" s="15"/>
      <c r="E19" s="15"/>
      <c r="F19" s="15"/>
      <c r="G19" s="15"/>
      <c r="H19" s="19">
        <f t="shared" si="0"/>
        <v>1.03</v>
      </c>
    </row>
    <row r="20" spans="1:8" ht="30" customHeight="1">
      <c r="A20" s="12">
        <v>23020100</v>
      </c>
      <c r="B20" s="13" t="s">
        <v>38</v>
      </c>
      <c r="C20" s="15"/>
      <c r="D20" s="15"/>
      <c r="E20" s="15"/>
      <c r="F20" s="15"/>
      <c r="G20" s="15"/>
      <c r="H20" s="19">
        <f t="shared" si="0"/>
        <v>1.03</v>
      </c>
    </row>
    <row r="21" spans="1:8" ht="30" customHeight="1">
      <c r="A21" s="16">
        <v>23020101</v>
      </c>
      <c r="B21" s="17" t="s">
        <v>39</v>
      </c>
      <c r="C21" s="15"/>
      <c r="D21" s="15"/>
      <c r="E21" s="15"/>
      <c r="F21" s="15"/>
      <c r="G21" s="15"/>
      <c r="H21" s="19">
        <f t="shared" si="0"/>
        <v>1.03</v>
      </c>
    </row>
    <row r="22" spans="1:8" ht="30" customHeight="1">
      <c r="A22" s="71">
        <v>23020151</v>
      </c>
      <c r="B22" s="72" t="s">
        <v>155</v>
      </c>
      <c r="C22" s="70"/>
      <c r="D22" s="70"/>
      <c r="E22" s="70"/>
      <c r="F22" s="70"/>
      <c r="G22" s="70"/>
      <c r="H22" s="19">
        <f t="shared" si="0"/>
        <v>1.03</v>
      </c>
    </row>
    <row r="23" spans="1:8" ht="30" customHeight="1">
      <c r="A23" s="71">
        <v>23020152</v>
      </c>
      <c r="B23" s="72" t="s">
        <v>172</v>
      </c>
      <c r="C23" s="70"/>
      <c r="D23" s="70"/>
      <c r="E23" s="70"/>
      <c r="F23" s="70"/>
      <c r="G23" s="70"/>
      <c r="H23" s="19">
        <f t="shared" si="0"/>
        <v>1.03</v>
      </c>
    </row>
    <row r="24" spans="1:8" ht="30" customHeight="1">
      <c r="A24" s="107"/>
      <c r="B24" s="108" t="s">
        <v>37</v>
      </c>
      <c r="C24" s="109"/>
      <c r="D24" s="110"/>
      <c r="E24" s="110"/>
      <c r="F24" s="109"/>
      <c r="G24" s="109"/>
      <c r="H24" s="19">
        <f t="shared" si="0"/>
        <v>1.03</v>
      </c>
    </row>
    <row r="25" spans="1:8" ht="30" customHeight="1">
      <c r="A25" s="16"/>
      <c r="B25" s="13"/>
      <c r="C25" s="15"/>
      <c r="D25" s="15"/>
      <c r="E25" s="15"/>
      <c r="F25" s="15"/>
      <c r="G25" s="15"/>
      <c r="H25" s="19">
        <f t="shared" si="0"/>
        <v>1.03</v>
      </c>
    </row>
    <row r="26" spans="1:8" ht="30" customHeight="1">
      <c r="A26" s="12">
        <v>23030100</v>
      </c>
      <c r="B26" s="13" t="s">
        <v>61</v>
      </c>
      <c r="C26" s="15"/>
      <c r="D26" s="15"/>
      <c r="E26" s="15"/>
      <c r="F26" s="15"/>
      <c r="G26" s="15"/>
      <c r="H26" s="19">
        <f t="shared" si="0"/>
        <v>1.03</v>
      </c>
    </row>
    <row r="27" spans="1:8" ht="30" customHeight="1">
      <c r="A27" s="16">
        <v>23030101</v>
      </c>
      <c r="B27" s="17" t="s">
        <v>62</v>
      </c>
      <c r="C27" s="15">
        <v>74160000</v>
      </c>
      <c r="D27" s="15">
        <f>PRODUCT(C27,1.05)</f>
        <v>77868000</v>
      </c>
      <c r="E27" s="15">
        <f>PRODUCT(D27,1.05)</f>
        <v>81761400</v>
      </c>
      <c r="F27" s="15">
        <f>SUM(C27:E27)</f>
        <v>233789400</v>
      </c>
      <c r="G27" s="15">
        <v>72000000</v>
      </c>
      <c r="H27" s="19">
        <f t="shared" si="0"/>
        <v>74160000</v>
      </c>
    </row>
    <row r="28" spans="1:8" ht="30" customHeight="1">
      <c r="A28" s="71">
        <v>23030121</v>
      </c>
      <c r="B28" s="72" t="s">
        <v>77</v>
      </c>
      <c r="C28" s="15">
        <v>11865600</v>
      </c>
      <c r="D28" s="15">
        <f>PRODUCT(C28,1.05)</f>
        <v>12458880</v>
      </c>
      <c r="E28" s="15">
        <f>PRODUCT(D28,1.05)</f>
        <v>13081824</v>
      </c>
      <c r="F28" s="70">
        <f>SUM(C28:E28)</f>
        <v>37406304</v>
      </c>
      <c r="G28" s="70">
        <v>11520000</v>
      </c>
      <c r="H28" s="19">
        <f t="shared" si="0"/>
        <v>11865600</v>
      </c>
    </row>
    <row r="29" spans="1:8" ht="30" customHeight="1">
      <c r="A29" s="71">
        <v>23020155</v>
      </c>
      <c r="B29" s="72" t="s">
        <v>186</v>
      </c>
      <c r="C29" s="70"/>
      <c r="D29" s="70"/>
      <c r="E29" s="70"/>
      <c r="F29" s="70"/>
      <c r="G29" s="70"/>
      <c r="H29" s="19">
        <f t="shared" si="0"/>
        <v>1.03</v>
      </c>
    </row>
    <row r="30" spans="1:8" ht="30" customHeight="1">
      <c r="A30" s="71">
        <v>23020156</v>
      </c>
      <c r="B30" s="72" t="s">
        <v>100</v>
      </c>
      <c r="C30" s="70"/>
      <c r="D30" s="70"/>
      <c r="E30" s="70"/>
      <c r="F30" s="70"/>
      <c r="G30" s="70"/>
      <c r="H30" s="19">
        <f t="shared" si="0"/>
        <v>1.03</v>
      </c>
    </row>
    <row r="31" spans="1:8" ht="30" customHeight="1">
      <c r="A31" s="107"/>
      <c r="B31" s="108" t="s">
        <v>37</v>
      </c>
      <c r="C31" s="109">
        <f>SUM(C27:C30)</f>
        <v>86025600</v>
      </c>
      <c r="D31" s="125">
        <f>SUM(D27:D30)</f>
        <v>90326880</v>
      </c>
      <c r="E31" s="125">
        <f>SUM(E27:E30)</f>
        <v>94843224</v>
      </c>
      <c r="F31" s="109">
        <f>SUM(F27:F30)</f>
        <v>271195704</v>
      </c>
      <c r="G31" s="109">
        <v>83520000</v>
      </c>
      <c r="H31" s="19">
        <f t="shared" si="0"/>
        <v>86025600</v>
      </c>
    </row>
    <row r="32" spans="1:8" ht="30" customHeight="1">
      <c r="A32" s="16"/>
      <c r="B32" s="13"/>
      <c r="C32" s="15"/>
      <c r="D32" s="15"/>
      <c r="E32" s="15"/>
      <c r="F32" s="15"/>
      <c r="G32" s="15"/>
      <c r="H32" s="19">
        <f t="shared" si="0"/>
        <v>1.03</v>
      </c>
    </row>
    <row r="33" spans="1:8" ht="30" customHeight="1">
      <c r="A33" s="12">
        <v>23040100</v>
      </c>
      <c r="B33" s="13" t="s">
        <v>83</v>
      </c>
      <c r="C33" s="15"/>
      <c r="D33" s="15"/>
      <c r="E33" s="15"/>
      <c r="F33" s="15"/>
      <c r="G33" s="15"/>
      <c r="H33" s="19">
        <f t="shared" si="0"/>
        <v>1.03</v>
      </c>
    </row>
    <row r="34" spans="1:8" ht="30" customHeight="1">
      <c r="A34" s="16">
        <v>23040101</v>
      </c>
      <c r="B34" s="17" t="s">
        <v>84</v>
      </c>
      <c r="C34" s="15"/>
      <c r="D34" s="15"/>
      <c r="E34" s="15"/>
      <c r="F34" s="15"/>
      <c r="G34" s="15"/>
      <c r="H34" s="19">
        <f t="shared" si="0"/>
        <v>1.03</v>
      </c>
    </row>
    <row r="35" spans="1:8" ht="30" customHeight="1">
      <c r="A35" s="16">
        <v>23040102</v>
      </c>
      <c r="B35" s="17" t="s">
        <v>85</v>
      </c>
      <c r="C35" s="15"/>
      <c r="D35" s="15"/>
      <c r="E35" s="15"/>
      <c r="F35" s="15"/>
      <c r="G35" s="15"/>
      <c r="H35" s="19">
        <f t="shared" si="0"/>
        <v>1.03</v>
      </c>
    </row>
    <row r="36" spans="1:8" ht="30" customHeight="1">
      <c r="A36" s="16">
        <v>23040103</v>
      </c>
      <c r="B36" s="17" t="s">
        <v>86</v>
      </c>
      <c r="C36" s="15"/>
      <c r="D36" s="15"/>
      <c r="E36" s="15"/>
      <c r="F36" s="15"/>
      <c r="G36" s="15"/>
      <c r="H36" s="19">
        <f t="shared" si="0"/>
        <v>1.03</v>
      </c>
    </row>
    <row r="37" spans="1:8" ht="30" customHeight="1">
      <c r="A37" s="16">
        <v>23040104</v>
      </c>
      <c r="B37" s="17" t="s">
        <v>87</v>
      </c>
      <c r="C37" s="15"/>
      <c r="D37" s="15"/>
      <c r="E37" s="15"/>
      <c r="F37" s="15"/>
      <c r="G37" s="15"/>
      <c r="H37" s="19">
        <f t="shared" si="0"/>
        <v>1.03</v>
      </c>
    </row>
    <row r="38" spans="1:8" ht="30" customHeight="1">
      <c r="A38" s="16">
        <v>23040105</v>
      </c>
      <c r="B38" s="17" t="s">
        <v>88</v>
      </c>
      <c r="C38" s="15"/>
      <c r="D38" s="15"/>
      <c r="E38" s="15"/>
      <c r="F38" s="15"/>
      <c r="G38" s="15"/>
      <c r="H38" s="19">
        <f t="shared" si="0"/>
        <v>1.03</v>
      </c>
    </row>
    <row r="39" spans="1:8" ht="30" customHeight="1">
      <c r="A39" s="71">
        <v>23040106</v>
      </c>
      <c r="B39" s="72" t="s">
        <v>1</v>
      </c>
      <c r="C39" s="70"/>
      <c r="D39" s="70"/>
      <c r="E39" s="70"/>
      <c r="F39" s="70"/>
      <c r="G39" s="70"/>
      <c r="H39" s="19">
        <f t="shared" si="0"/>
        <v>1.03</v>
      </c>
    </row>
    <row r="40" spans="1:8" ht="30" customHeight="1">
      <c r="A40" s="71">
        <v>23040107</v>
      </c>
      <c r="B40" s="72" t="s">
        <v>104</v>
      </c>
      <c r="C40" s="70"/>
      <c r="D40" s="70"/>
      <c r="E40" s="70"/>
      <c r="F40" s="70"/>
      <c r="G40" s="70"/>
      <c r="H40" s="19">
        <f t="shared" si="0"/>
        <v>1.03</v>
      </c>
    </row>
    <row r="41" spans="1:8" ht="30" customHeight="1">
      <c r="A41" s="71">
        <v>23040108</v>
      </c>
      <c r="B41" s="72" t="s">
        <v>103</v>
      </c>
      <c r="C41" s="70"/>
      <c r="D41" s="70"/>
      <c r="E41" s="70"/>
      <c r="F41" s="70"/>
      <c r="G41" s="70"/>
      <c r="H41" s="19">
        <f t="shared" si="0"/>
        <v>1.03</v>
      </c>
    </row>
    <row r="42" spans="1:8" ht="30" customHeight="1">
      <c r="A42" s="71">
        <v>23040109</v>
      </c>
      <c r="B42" s="72" t="s">
        <v>200</v>
      </c>
      <c r="C42" s="70"/>
      <c r="D42" s="70"/>
      <c r="E42" s="70"/>
      <c r="F42" s="70"/>
      <c r="G42" s="70"/>
      <c r="H42" s="19">
        <f t="shared" si="0"/>
        <v>1.03</v>
      </c>
    </row>
    <row r="43" spans="1:8" ht="30" customHeight="1">
      <c r="A43" s="107"/>
      <c r="B43" s="108" t="s">
        <v>37</v>
      </c>
      <c r="C43" s="109"/>
      <c r="D43" s="110"/>
      <c r="E43" s="110"/>
      <c r="F43" s="109"/>
      <c r="G43" s="109"/>
      <c r="H43" s="19">
        <f t="shared" si="0"/>
        <v>1.03</v>
      </c>
    </row>
    <row r="44" spans="1:8" ht="30" customHeight="1">
      <c r="A44" s="16"/>
      <c r="B44" s="13"/>
      <c r="C44" s="15"/>
      <c r="D44" s="15"/>
      <c r="E44" s="15"/>
      <c r="F44" s="15"/>
      <c r="G44" s="15"/>
      <c r="H44" s="19">
        <f t="shared" si="0"/>
        <v>1.03</v>
      </c>
    </row>
    <row r="45" spans="1:8" ht="30" customHeight="1">
      <c r="A45" s="12">
        <v>23050100</v>
      </c>
      <c r="B45" s="13" t="s">
        <v>89</v>
      </c>
      <c r="C45" s="15"/>
      <c r="D45" s="15"/>
      <c r="E45" s="15"/>
      <c r="F45" s="15"/>
      <c r="G45" s="15"/>
      <c r="H45" s="19">
        <f t="shared" si="0"/>
        <v>1.03</v>
      </c>
    </row>
    <row r="46" spans="1:8" ht="30" customHeight="1">
      <c r="A46" s="16">
        <v>23050101</v>
      </c>
      <c r="B46" s="17" t="s">
        <v>90</v>
      </c>
      <c r="C46" s="15"/>
      <c r="D46" s="15"/>
      <c r="E46" s="15"/>
      <c r="F46" s="15"/>
      <c r="G46" s="15"/>
      <c r="H46" s="19">
        <f t="shared" si="0"/>
        <v>1.03</v>
      </c>
    </row>
    <row r="47" spans="1:8" ht="30" customHeight="1">
      <c r="A47" s="16">
        <v>23050107</v>
      </c>
      <c r="B47" s="17" t="s">
        <v>94</v>
      </c>
      <c r="C47" s="15"/>
      <c r="D47" s="15"/>
      <c r="E47" s="15"/>
      <c r="F47" s="15"/>
      <c r="G47" s="15"/>
      <c r="H47" s="19">
        <f t="shared" si="0"/>
        <v>1.03</v>
      </c>
    </row>
    <row r="48" spans="1:8" ht="30" customHeight="1">
      <c r="A48" s="71">
        <v>23050128</v>
      </c>
      <c r="B48" s="72" t="s">
        <v>187</v>
      </c>
      <c r="C48" s="70"/>
      <c r="D48" s="70"/>
      <c r="E48" s="70"/>
      <c r="F48" s="70"/>
      <c r="G48" s="70"/>
      <c r="H48" s="19">
        <f t="shared" si="0"/>
        <v>1.03</v>
      </c>
    </row>
    <row r="49" spans="1:8" ht="30" customHeight="1">
      <c r="A49" s="71">
        <v>23050129</v>
      </c>
      <c r="B49" s="72" t="s">
        <v>188</v>
      </c>
      <c r="C49" s="70"/>
      <c r="D49" s="70"/>
      <c r="E49" s="70"/>
      <c r="F49" s="70"/>
      <c r="G49" s="70"/>
      <c r="H49" s="19">
        <f t="shared" si="0"/>
        <v>1.03</v>
      </c>
    </row>
    <row r="50" spans="1:8" ht="30" customHeight="1">
      <c r="A50" s="71">
        <v>23050149</v>
      </c>
      <c r="B50" s="75" t="s">
        <v>198</v>
      </c>
      <c r="C50" s="70"/>
      <c r="D50" s="70"/>
      <c r="E50" s="70"/>
      <c r="F50" s="70"/>
      <c r="G50" s="70"/>
      <c r="H50" s="19">
        <f t="shared" si="0"/>
        <v>1.03</v>
      </c>
    </row>
    <row r="51" spans="1:8" ht="30" customHeight="1">
      <c r="A51" s="107"/>
      <c r="B51" s="108" t="s">
        <v>37</v>
      </c>
      <c r="C51" s="109"/>
      <c r="D51" s="110"/>
      <c r="E51" s="110"/>
      <c r="F51" s="109"/>
      <c r="G51" s="109"/>
      <c r="H51" s="19">
        <f t="shared" si="0"/>
        <v>1.03</v>
      </c>
    </row>
    <row r="52" spans="1:8" ht="30" customHeight="1">
      <c r="A52" s="16"/>
      <c r="B52" s="17"/>
      <c r="C52" s="15"/>
      <c r="D52" s="15"/>
      <c r="E52" s="15"/>
      <c r="F52" s="15"/>
      <c r="G52" s="15"/>
      <c r="H52" s="19">
        <f t="shared" si="0"/>
        <v>1.03</v>
      </c>
    </row>
    <row r="53" spans="1:8" ht="30" customHeight="1">
      <c r="A53" s="16"/>
      <c r="B53" s="13"/>
      <c r="C53" s="15"/>
      <c r="D53" s="15"/>
      <c r="E53" s="15"/>
      <c r="F53" s="15"/>
      <c r="G53" s="15"/>
      <c r="H53" s="19">
        <f t="shared" si="0"/>
        <v>1.03</v>
      </c>
    </row>
    <row r="54" spans="1:8" ht="30" customHeight="1">
      <c r="A54" s="107"/>
      <c r="B54" s="108" t="s">
        <v>95</v>
      </c>
      <c r="C54" s="109">
        <f>SUM(C51,C43,C31,C24,C18)</f>
        <v>126813600</v>
      </c>
      <c r="D54" s="109">
        <f t="shared" ref="D54:F54" si="1">SUM(D51,D43,D31,D24,D18)</f>
        <v>133154280</v>
      </c>
      <c r="E54" s="109">
        <f t="shared" si="1"/>
        <v>139811994</v>
      </c>
      <c r="F54" s="109">
        <f t="shared" si="1"/>
        <v>399779874</v>
      </c>
      <c r="G54" s="109">
        <v>123120000</v>
      </c>
      <c r="H54" s="19">
        <f t="shared" si="0"/>
        <v>126813600</v>
      </c>
    </row>
    <row r="55" spans="1:8" ht="19.5" thickBot="1">
      <c r="A55" s="21"/>
      <c r="B55" s="22"/>
      <c r="C55" s="23"/>
      <c r="D55" s="23"/>
      <c r="E55" s="23"/>
      <c r="F55" s="23"/>
      <c r="G55" s="23"/>
    </row>
    <row r="56" spans="1:8" ht="18.75">
      <c r="A56" s="24"/>
      <c r="B56" s="19"/>
      <c r="C56" s="19"/>
      <c r="D56" s="19"/>
      <c r="E56" s="19"/>
      <c r="F56" s="19"/>
      <c r="G56" s="19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73" orientation="landscape" useFirstPageNumber="1" verticalDpi="300" r:id="rId1"/>
  <headerFooter>
    <oddFooter>&amp;C&amp;"Arial Black,Regular"&amp;18&amp;P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dimension ref="A1:J90"/>
  <sheetViews>
    <sheetView view="pageBreakPreview" topLeftCell="A31" zoomScale="60" workbookViewId="0">
      <selection activeCell="D46" sqref="D46:F46"/>
    </sheetView>
  </sheetViews>
  <sheetFormatPr defaultColWidth="9.140625" defaultRowHeight="16.5"/>
  <cols>
    <col min="1" max="1" width="14.28515625" style="6" customWidth="1"/>
    <col min="2" max="2" width="97.28515625" style="1" customWidth="1"/>
    <col min="3" max="3" width="0.28515625" style="1" customWidth="1"/>
    <col min="4" max="6" width="18.140625" style="1" customWidth="1"/>
    <col min="7" max="7" width="18.42578125" style="1" customWidth="1"/>
    <col min="8" max="8" width="17.28515625" style="1" bestFit="1" customWidth="1"/>
    <col min="9" max="9" width="9.140625" style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234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52.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10" ht="30" customHeight="1">
      <c r="A9" s="16">
        <v>23010111</v>
      </c>
      <c r="B9" s="17" t="s">
        <v>17</v>
      </c>
      <c r="C9" s="15"/>
      <c r="D9" s="15"/>
      <c r="E9" s="15"/>
      <c r="F9" s="15"/>
      <c r="G9" s="15"/>
      <c r="H9" s="15"/>
    </row>
    <row r="10" spans="1:10" ht="30" customHeight="1">
      <c r="A10" s="16">
        <v>23010112</v>
      </c>
      <c r="B10" s="17" t="s">
        <v>18</v>
      </c>
      <c r="C10" s="70">
        <f t="shared" ref="C10" si="0">PRODUCT(H10,1.02)</f>
        <v>11011593.6</v>
      </c>
      <c r="D10" s="70">
        <v>11119550.4</v>
      </c>
      <c r="E10" s="15">
        <f>PRODUCT(D10,1.05)</f>
        <v>11675527.920000002</v>
      </c>
      <c r="F10" s="15">
        <f>PRODUCT(E10,1.05)</f>
        <v>12259304.316000002</v>
      </c>
      <c r="G10" s="15">
        <f>SUM(D10:F10)</f>
        <v>35054382.636</v>
      </c>
      <c r="H10" s="15">
        <v>10795680</v>
      </c>
      <c r="J10" s="64">
        <f>PRODUCT(H10,1.03)</f>
        <v>11119550.4</v>
      </c>
    </row>
    <row r="11" spans="1:10" ht="30" customHeight="1">
      <c r="A11" s="16">
        <v>23010113</v>
      </c>
      <c r="B11" s="17" t="s">
        <v>19</v>
      </c>
      <c r="C11" s="59"/>
      <c r="D11" s="59"/>
      <c r="E11" s="15"/>
      <c r="F11" s="15"/>
      <c r="G11" s="15"/>
      <c r="H11" s="59"/>
      <c r="J11" s="64">
        <f t="shared" ref="J11:J46" si="1">PRODUCT(H11,1.03)</f>
        <v>1.03</v>
      </c>
    </row>
    <row r="12" spans="1:10" s="11" customFormat="1" ht="30" customHeight="1">
      <c r="A12" s="71">
        <v>23010146</v>
      </c>
      <c r="B12" s="72" t="s">
        <v>163</v>
      </c>
      <c r="C12" s="70"/>
      <c r="D12" s="70"/>
      <c r="E12" s="70"/>
      <c r="F12" s="70"/>
      <c r="G12" s="70"/>
      <c r="H12" s="70"/>
      <c r="J12" s="64">
        <f t="shared" si="1"/>
        <v>1.03</v>
      </c>
    </row>
    <row r="13" spans="1:10" s="11" customFormat="1" ht="30" customHeight="1">
      <c r="A13" s="71">
        <v>23010147</v>
      </c>
      <c r="B13" s="72" t="s">
        <v>110</v>
      </c>
      <c r="C13" s="70">
        <f t="shared" ref="C13" si="2">PRODUCT(H13,1.02)</f>
        <v>5505796.7999999998</v>
      </c>
      <c r="D13" s="70">
        <v>5559775.2000000002</v>
      </c>
      <c r="E13" s="15">
        <f>PRODUCT(D13,1.05)</f>
        <v>5837763.9600000009</v>
      </c>
      <c r="F13" s="15">
        <f>PRODUCT(E13,1.05)</f>
        <v>6129652.1580000008</v>
      </c>
      <c r="G13" s="70">
        <f>SUM(D13:F13)</f>
        <v>17527191.318</v>
      </c>
      <c r="H13" s="70">
        <v>5397840</v>
      </c>
      <c r="J13" s="64">
        <f t="shared" si="1"/>
        <v>5559775.2000000002</v>
      </c>
    </row>
    <row r="14" spans="1:10" s="11" customFormat="1" ht="30" customHeight="1">
      <c r="A14" s="71">
        <v>23010155</v>
      </c>
      <c r="B14" s="72" t="s">
        <v>145</v>
      </c>
      <c r="C14" s="70"/>
      <c r="D14" s="70"/>
      <c r="E14" s="70"/>
      <c r="F14" s="70"/>
      <c r="G14" s="70"/>
      <c r="H14" s="70"/>
      <c r="J14" s="64">
        <f t="shared" si="1"/>
        <v>1.03</v>
      </c>
    </row>
    <row r="15" spans="1:10" s="11" customFormat="1" ht="30" customHeight="1">
      <c r="A15" s="71">
        <v>23010156</v>
      </c>
      <c r="B15" s="72" t="s">
        <v>156</v>
      </c>
      <c r="C15" s="70"/>
      <c r="D15" s="70"/>
      <c r="E15" s="70"/>
      <c r="F15" s="70"/>
      <c r="G15" s="70"/>
      <c r="H15" s="70"/>
      <c r="J15" s="64">
        <f t="shared" si="1"/>
        <v>1.03</v>
      </c>
    </row>
    <row r="16" spans="1:10" ht="30" customHeight="1">
      <c r="A16" s="107"/>
      <c r="B16" s="108" t="s">
        <v>37</v>
      </c>
      <c r="C16" s="109">
        <f t="shared" ref="C16" si="3">PRODUCT(H16,1.02)</f>
        <v>16517390.4</v>
      </c>
      <c r="D16" s="109">
        <f>SUM(D10:D15)</f>
        <v>16679325.600000001</v>
      </c>
      <c r="E16" s="125">
        <f>SUM(E10:E15)</f>
        <v>17513291.880000003</v>
      </c>
      <c r="F16" s="125">
        <f>SUM(F10:F15)</f>
        <v>18388956.474000003</v>
      </c>
      <c r="G16" s="109">
        <f>SUM(G10:G15)</f>
        <v>52581573.953999996</v>
      </c>
      <c r="H16" s="109">
        <v>16193520</v>
      </c>
      <c r="J16" s="64">
        <f t="shared" si="1"/>
        <v>16679325.6</v>
      </c>
    </row>
    <row r="17" spans="1:10" ht="30" customHeight="1">
      <c r="A17" s="16"/>
      <c r="B17" s="17"/>
      <c r="C17" s="15"/>
      <c r="D17" s="15"/>
      <c r="E17" s="15"/>
      <c r="F17" s="15"/>
      <c r="G17" s="15"/>
      <c r="H17" s="15"/>
      <c r="J17" s="64">
        <f t="shared" si="1"/>
        <v>1.03</v>
      </c>
    </row>
    <row r="18" spans="1:10" ht="30" customHeight="1">
      <c r="A18" s="12">
        <v>23020100</v>
      </c>
      <c r="B18" s="13" t="s">
        <v>38</v>
      </c>
      <c r="C18" s="15"/>
      <c r="D18" s="15"/>
      <c r="E18" s="15"/>
      <c r="F18" s="15"/>
      <c r="G18" s="15"/>
      <c r="H18" s="15"/>
      <c r="J18" s="64">
        <f t="shared" si="1"/>
        <v>1.03</v>
      </c>
    </row>
    <row r="19" spans="1:10" ht="30" customHeight="1">
      <c r="A19" s="16">
        <v>23020101</v>
      </c>
      <c r="B19" s="17" t="s">
        <v>102</v>
      </c>
      <c r="C19" s="70">
        <f t="shared" ref="C19" si="4">PRODUCT(H19,1.02)</f>
        <v>38540577.600000001</v>
      </c>
      <c r="D19" s="70">
        <v>60918426.399999999</v>
      </c>
      <c r="E19" s="15">
        <f>PRODUCT(D19,1.05)</f>
        <v>63964347.719999999</v>
      </c>
      <c r="F19" s="15">
        <f>PRODUCT(E19,1.05)</f>
        <v>67162565.106000006</v>
      </c>
      <c r="G19" s="15">
        <f>SUM(D19:F19)</f>
        <v>192045339.22600001</v>
      </c>
      <c r="H19" s="15">
        <v>37784880</v>
      </c>
      <c r="J19" s="64">
        <f t="shared" si="1"/>
        <v>38918426.399999999</v>
      </c>
    </row>
    <row r="20" spans="1:10" ht="30" customHeight="1">
      <c r="A20" s="16">
        <v>23020102</v>
      </c>
      <c r="B20" s="17" t="s">
        <v>40</v>
      </c>
      <c r="C20" s="15"/>
      <c r="D20" s="15"/>
      <c r="E20" s="15"/>
      <c r="F20" s="15"/>
      <c r="G20" s="15"/>
      <c r="H20" s="15"/>
      <c r="J20" s="64">
        <f t="shared" si="1"/>
        <v>1.03</v>
      </c>
    </row>
    <row r="21" spans="1:10" ht="30" customHeight="1">
      <c r="A21" s="71">
        <v>23020151</v>
      </c>
      <c r="B21" s="72" t="s">
        <v>155</v>
      </c>
      <c r="C21" s="70"/>
      <c r="D21" s="70"/>
      <c r="E21" s="70"/>
      <c r="F21" s="70"/>
      <c r="G21" s="70"/>
      <c r="H21" s="70"/>
      <c r="J21" s="64">
        <f t="shared" si="1"/>
        <v>1.03</v>
      </c>
    </row>
    <row r="22" spans="1:10" ht="30" customHeight="1">
      <c r="A22" s="71">
        <v>23020152</v>
      </c>
      <c r="B22" s="72" t="s">
        <v>172</v>
      </c>
      <c r="C22" s="70"/>
      <c r="D22" s="70"/>
      <c r="E22" s="70"/>
      <c r="F22" s="70"/>
      <c r="G22" s="70"/>
      <c r="H22" s="70"/>
      <c r="J22" s="64">
        <f t="shared" si="1"/>
        <v>1.03</v>
      </c>
    </row>
    <row r="23" spans="1:10" ht="30" customHeight="1">
      <c r="A23" s="107"/>
      <c r="B23" s="108" t="s">
        <v>37</v>
      </c>
      <c r="C23" s="109">
        <f>SUM(C8:C22)</f>
        <v>71575358.400000006</v>
      </c>
      <c r="D23" s="109">
        <f>SUM(D19:D22)</f>
        <v>60918426.399999999</v>
      </c>
      <c r="E23" s="125">
        <f>SUM(E19:E22)</f>
        <v>63964347.719999999</v>
      </c>
      <c r="F23" s="125">
        <f>SUM(F19:F22)</f>
        <v>67162565.106000006</v>
      </c>
      <c r="G23" s="109">
        <f>SUM(G19:G22)</f>
        <v>192045339.22600001</v>
      </c>
      <c r="H23" s="109">
        <v>70171920</v>
      </c>
      <c r="J23" s="64">
        <f t="shared" si="1"/>
        <v>72277077.600000009</v>
      </c>
    </row>
    <row r="24" spans="1:10" ht="30" customHeight="1">
      <c r="A24" s="16"/>
      <c r="B24" s="13"/>
      <c r="C24" s="15"/>
      <c r="D24" s="15"/>
      <c r="E24" s="15"/>
      <c r="F24" s="15"/>
      <c r="G24" s="15"/>
      <c r="H24" s="15"/>
      <c r="J24" s="64">
        <f t="shared" si="1"/>
        <v>1.03</v>
      </c>
    </row>
    <row r="25" spans="1:10" ht="30" customHeight="1">
      <c r="A25" s="12">
        <v>23030100</v>
      </c>
      <c r="B25" s="13" t="s">
        <v>61</v>
      </c>
      <c r="C25" s="15"/>
      <c r="D25" s="15"/>
      <c r="E25" s="15"/>
      <c r="F25" s="15"/>
      <c r="G25" s="15"/>
      <c r="H25" s="15"/>
      <c r="J25" s="64">
        <f t="shared" si="1"/>
        <v>1.03</v>
      </c>
    </row>
    <row r="26" spans="1:10" ht="30" customHeight="1">
      <c r="A26" s="16">
        <v>23030101</v>
      </c>
      <c r="B26" s="17" t="s">
        <v>62</v>
      </c>
      <c r="C26" s="15"/>
      <c r="D26" s="15"/>
      <c r="E26" s="15"/>
      <c r="F26" s="15"/>
      <c r="G26" s="15"/>
      <c r="H26" s="15"/>
      <c r="J26" s="64">
        <f t="shared" si="1"/>
        <v>1.03</v>
      </c>
    </row>
    <row r="27" spans="1:10" ht="30" customHeight="1">
      <c r="A27" s="16">
        <v>23030102</v>
      </c>
      <c r="B27" s="17" t="s">
        <v>63</v>
      </c>
      <c r="C27" s="15"/>
      <c r="D27" s="15"/>
      <c r="E27" s="15"/>
      <c r="F27" s="15"/>
      <c r="G27" s="15"/>
      <c r="H27" s="15"/>
      <c r="J27" s="64">
        <f t="shared" si="1"/>
        <v>1.03</v>
      </c>
    </row>
    <row r="28" spans="1:10" ht="30" customHeight="1">
      <c r="A28" s="71">
        <v>23020155</v>
      </c>
      <c r="B28" s="72" t="s">
        <v>186</v>
      </c>
      <c r="C28" s="70"/>
      <c r="D28" s="70"/>
      <c r="E28" s="70"/>
      <c r="F28" s="70"/>
      <c r="G28" s="70"/>
      <c r="H28" s="70"/>
      <c r="J28" s="64">
        <f t="shared" si="1"/>
        <v>1.03</v>
      </c>
    </row>
    <row r="29" spans="1:10" ht="30" customHeight="1">
      <c r="A29" s="71">
        <v>23020156</v>
      </c>
      <c r="B29" s="72" t="s">
        <v>100</v>
      </c>
      <c r="C29" s="70"/>
      <c r="D29" s="70"/>
      <c r="E29" s="70"/>
      <c r="F29" s="70"/>
      <c r="G29" s="70"/>
      <c r="H29" s="70"/>
      <c r="J29" s="64">
        <f t="shared" si="1"/>
        <v>1.03</v>
      </c>
    </row>
    <row r="30" spans="1:10" ht="30" customHeight="1">
      <c r="A30" s="107"/>
      <c r="B30" s="108" t="s">
        <v>37</v>
      </c>
      <c r="C30" s="109">
        <v>0</v>
      </c>
      <c r="D30" s="109"/>
      <c r="E30" s="110"/>
      <c r="F30" s="110"/>
      <c r="G30" s="109"/>
      <c r="H30" s="109"/>
      <c r="J30" s="64">
        <f t="shared" si="1"/>
        <v>1.03</v>
      </c>
    </row>
    <row r="31" spans="1:10" ht="30" customHeight="1">
      <c r="A31" s="16"/>
      <c r="B31" s="13"/>
      <c r="C31" s="15"/>
      <c r="D31" s="15"/>
      <c r="E31" s="15"/>
      <c r="F31" s="15"/>
      <c r="G31" s="15"/>
      <c r="H31" s="15"/>
      <c r="J31" s="64">
        <f t="shared" si="1"/>
        <v>1.03</v>
      </c>
    </row>
    <row r="32" spans="1:10" ht="30" customHeight="1">
      <c r="A32" s="12">
        <v>23040100</v>
      </c>
      <c r="B32" s="13" t="s">
        <v>83</v>
      </c>
      <c r="C32" s="15"/>
      <c r="D32" s="15"/>
      <c r="E32" s="15"/>
      <c r="F32" s="15"/>
      <c r="G32" s="15"/>
      <c r="H32" s="15"/>
      <c r="J32" s="64">
        <f t="shared" si="1"/>
        <v>1.03</v>
      </c>
    </row>
    <row r="33" spans="1:10" ht="30" customHeight="1">
      <c r="A33" s="16">
        <v>23040101</v>
      </c>
      <c r="B33" s="17" t="s">
        <v>84</v>
      </c>
      <c r="C33" s="15"/>
      <c r="D33" s="15"/>
      <c r="E33" s="15"/>
      <c r="F33" s="15"/>
      <c r="G33" s="15"/>
      <c r="H33" s="15"/>
      <c r="J33" s="64">
        <f t="shared" si="1"/>
        <v>1.03</v>
      </c>
    </row>
    <row r="34" spans="1:10" ht="30" customHeight="1">
      <c r="A34" s="16">
        <v>23040102</v>
      </c>
      <c r="B34" s="17" t="s">
        <v>85</v>
      </c>
      <c r="C34" s="15"/>
      <c r="D34" s="15"/>
      <c r="E34" s="15"/>
      <c r="F34" s="15"/>
      <c r="G34" s="15"/>
      <c r="H34" s="15"/>
      <c r="J34" s="64">
        <f t="shared" si="1"/>
        <v>1.03</v>
      </c>
    </row>
    <row r="35" spans="1:10" ht="30" customHeight="1">
      <c r="A35" s="71">
        <v>23040107</v>
      </c>
      <c r="B35" s="72" t="s">
        <v>104</v>
      </c>
      <c r="C35" s="70"/>
      <c r="D35" s="70"/>
      <c r="E35" s="70"/>
      <c r="F35" s="70"/>
      <c r="G35" s="70"/>
      <c r="H35" s="70"/>
      <c r="J35" s="64">
        <f t="shared" si="1"/>
        <v>1.03</v>
      </c>
    </row>
    <row r="36" spans="1:10" ht="30" customHeight="1">
      <c r="A36" s="71">
        <v>23040108</v>
      </c>
      <c r="B36" s="72" t="s">
        <v>103</v>
      </c>
      <c r="C36" s="70"/>
      <c r="D36" s="70"/>
      <c r="E36" s="70"/>
      <c r="F36" s="70"/>
      <c r="G36" s="70"/>
      <c r="H36" s="70"/>
      <c r="J36" s="64">
        <f t="shared" si="1"/>
        <v>1.03</v>
      </c>
    </row>
    <row r="37" spans="1:10" ht="30" customHeight="1">
      <c r="A37" s="71">
        <v>23040109</v>
      </c>
      <c r="B37" s="72" t="s">
        <v>200</v>
      </c>
      <c r="C37" s="70"/>
      <c r="D37" s="70"/>
      <c r="E37" s="70"/>
      <c r="F37" s="70"/>
      <c r="G37" s="70"/>
      <c r="H37" s="70"/>
      <c r="J37" s="64">
        <f t="shared" si="1"/>
        <v>1.03</v>
      </c>
    </row>
    <row r="38" spans="1:10" ht="30" customHeight="1">
      <c r="A38" s="107"/>
      <c r="B38" s="108" t="s">
        <v>37</v>
      </c>
      <c r="C38" s="109">
        <v>0</v>
      </c>
      <c r="D38" s="109"/>
      <c r="E38" s="110"/>
      <c r="F38" s="110"/>
      <c r="G38" s="109"/>
      <c r="H38" s="109"/>
      <c r="J38" s="64">
        <f t="shared" si="1"/>
        <v>1.03</v>
      </c>
    </row>
    <row r="39" spans="1:10" ht="30" customHeight="1">
      <c r="A39" s="16"/>
      <c r="B39" s="13"/>
      <c r="C39" s="15"/>
      <c r="D39" s="15"/>
      <c r="E39" s="15"/>
      <c r="F39" s="15"/>
      <c r="G39" s="15"/>
      <c r="H39" s="15"/>
      <c r="J39" s="64">
        <f t="shared" si="1"/>
        <v>1.03</v>
      </c>
    </row>
    <row r="40" spans="1:10" ht="30" customHeight="1">
      <c r="A40" s="12">
        <v>23050100</v>
      </c>
      <c r="B40" s="13" t="s">
        <v>89</v>
      </c>
      <c r="C40" s="15"/>
      <c r="D40" s="15"/>
      <c r="E40" s="15"/>
      <c r="F40" s="15"/>
      <c r="G40" s="15"/>
      <c r="H40" s="15"/>
      <c r="J40" s="64">
        <f t="shared" si="1"/>
        <v>1.03</v>
      </c>
    </row>
    <row r="41" spans="1:10" ht="30" customHeight="1">
      <c r="A41" s="16">
        <v>23050101</v>
      </c>
      <c r="B41" s="17" t="s">
        <v>90</v>
      </c>
      <c r="C41" s="15"/>
      <c r="D41" s="15"/>
      <c r="E41" s="15"/>
      <c r="F41" s="15"/>
      <c r="G41" s="15"/>
      <c r="H41" s="15"/>
      <c r="J41" s="64">
        <f t="shared" si="1"/>
        <v>1.03</v>
      </c>
    </row>
    <row r="42" spans="1:10" ht="30" customHeight="1">
      <c r="A42" s="71">
        <v>23050149</v>
      </c>
      <c r="B42" s="72" t="s">
        <v>198</v>
      </c>
      <c r="C42" s="70"/>
      <c r="D42" s="70"/>
      <c r="E42" s="70"/>
      <c r="F42" s="70"/>
      <c r="G42" s="70"/>
      <c r="H42" s="70"/>
      <c r="J42" s="64">
        <f t="shared" si="1"/>
        <v>1.03</v>
      </c>
    </row>
    <row r="43" spans="1:10" ht="30" customHeight="1">
      <c r="A43" s="107"/>
      <c r="B43" s="108" t="s">
        <v>37</v>
      </c>
      <c r="C43" s="109">
        <v>0</v>
      </c>
      <c r="D43" s="109"/>
      <c r="E43" s="110"/>
      <c r="F43" s="110"/>
      <c r="G43" s="109"/>
      <c r="H43" s="109"/>
      <c r="J43" s="64">
        <f t="shared" si="1"/>
        <v>1.03</v>
      </c>
    </row>
    <row r="44" spans="1:10" ht="30" customHeight="1">
      <c r="A44" s="16"/>
      <c r="B44" s="13"/>
      <c r="C44" s="18"/>
      <c r="D44" s="18"/>
      <c r="E44" s="18"/>
      <c r="F44" s="18"/>
      <c r="G44" s="18"/>
      <c r="H44" s="18"/>
      <c r="J44" s="64">
        <f t="shared" si="1"/>
        <v>1.03</v>
      </c>
    </row>
    <row r="45" spans="1:10" ht="30" customHeight="1">
      <c r="A45" s="16"/>
      <c r="B45" s="13"/>
      <c r="C45" s="15"/>
      <c r="D45" s="15"/>
      <c r="E45" s="15"/>
      <c r="F45" s="15"/>
      <c r="G45" s="15"/>
      <c r="H45" s="15"/>
      <c r="J45" s="64">
        <f t="shared" si="1"/>
        <v>1.03</v>
      </c>
    </row>
    <row r="46" spans="1:10" ht="30" customHeight="1">
      <c r="A46" s="107"/>
      <c r="B46" s="108" t="s">
        <v>95</v>
      </c>
      <c r="C46" s="109">
        <f>SUM(C23,C30,C38,C43)</f>
        <v>71575358.400000006</v>
      </c>
      <c r="D46" s="109">
        <f>SUM(D43,D38,D30,D23,D16)</f>
        <v>77597752</v>
      </c>
      <c r="E46" s="109">
        <f t="shared" ref="E46:G46" si="5">SUM(E43,E38,E30,E23,E16)</f>
        <v>81477639.599999994</v>
      </c>
      <c r="F46" s="109">
        <f t="shared" si="5"/>
        <v>85551521.580000013</v>
      </c>
      <c r="G46" s="109">
        <f t="shared" si="5"/>
        <v>244626913.18000001</v>
      </c>
      <c r="H46" s="109">
        <v>70171920</v>
      </c>
      <c r="J46" s="64">
        <f t="shared" si="1"/>
        <v>72277077.600000009</v>
      </c>
    </row>
    <row r="47" spans="1:10" ht="30" customHeight="1" thickBot="1">
      <c r="A47" s="21"/>
      <c r="B47" s="22"/>
      <c r="C47" s="23"/>
      <c r="D47" s="23"/>
      <c r="E47" s="23"/>
      <c r="F47" s="23"/>
      <c r="G47" s="23"/>
      <c r="H47" s="23"/>
    </row>
    <row r="48" spans="1:10">
      <c r="C48" s="8"/>
      <c r="D48" s="8"/>
      <c r="E48" s="8"/>
      <c r="F48" s="8"/>
      <c r="G48" s="8"/>
      <c r="H48" s="8"/>
    </row>
    <row r="49" spans="1:8">
      <c r="C49" s="8"/>
      <c r="D49" s="8"/>
      <c r="E49" s="8"/>
      <c r="F49" s="8"/>
      <c r="G49" s="8"/>
      <c r="H49" s="8"/>
    </row>
    <row r="50" spans="1:8">
      <c r="C50" s="8"/>
      <c r="D50" s="8"/>
      <c r="H50" s="8"/>
    </row>
    <row r="61" spans="1:8">
      <c r="A61" s="1"/>
    </row>
    <row r="62" spans="1:8">
      <c r="A62" s="1"/>
    </row>
    <row r="63" spans="1:8">
      <c r="A63" s="1"/>
    </row>
    <row r="64" spans="1:8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75" orientation="landscape" useFirstPageNumber="1" verticalDpi="300" r:id="rId1"/>
  <headerFooter>
    <oddFooter>&amp;C&amp;"Arial Black,Regular"&amp;18&amp;P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dimension ref="A1:I95"/>
  <sheetViews>
    <sheetView view="pageBreakPreview" topLeftCell="A37" zoomScale="60" workbookViewId="0">
      <selection activeCell="D54" sqref="D53:D54"/>
    </sheetView>
  </sheetViews>
  <sheetFormatPr defaultColWidth="9.140625" defaultRowHeight="16.5"/>
  <cols>
    <col min="1" max="1" width="14.28515625" style="6" customWidth="1"/>
    <col min="2" max="2" width="91.7109375" style="1" customWidth="1"/>
    <col min="3" max="3" width="28" style="1" bestFit="1" customWidth="1"/>
    <col min="4" max="4" width="20.140625" style="1" customWidth="1"/>
    <col min="5" max="5" width="21" style="1" customWidth="1"/>
    <col min="6" max="6" width="20.28515625" style="1" customWidth="1"/>
    <col min="7" max="7" width="20.140625" style="1" customWidth="1"/>
    <col min="8" max="8" width="9.140625" style="1"/>
    <col min="9" max="9" width="15.140625" style="1" bestFit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235</v>
      </c>
      <c r="B3" s="174"/>
      <c r="C3" s="174"/>
      <c r="D3" s="174"/>
      <c r="E3" s="174"/>
      <c r="F3" s="174"/>
      <c r="G3" s="174"/>
    </row>
    <row r="4" spans="1:9" ht="38.25" customHeight="1">
      <c r="A4" s="174" t="s">
        <v>132</v>
      </c>
      <c r="B4" s="174"/>
      <c r="C4" s="174"/>
      <c r="D4" s="174"/>
      <c r="E4" s="174"/>
      <c r="F4" s="174"/>
      <c r="G4" s="174"/>
    </row>
    <row r="5" spans="1:9" ht="60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0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0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0" customHeight="1">
      <c r="A9" s="16">
        <v>23010108</v>
      </c>
      <c r="B9" s="17" t="s">
        <v>14</v>
      </c>
      <c r="C9" s="15">
        <v>6674400</v>
      </c>
      <c r="D9" s="15">
        <f>PRODUCT(C9,1.05)</f>
        <v>7008120</v>
      </c>
      <c r="E9" s="15">
        <f>PRODUCT(D9,1.05)</f>
        <v>7358526</v>
      </c>
      <c r="F9" s="15">
        <f>SUM(C9:E9)</f>
        <v>21041046</v>
      </c>
      <c r="G9" s="15">
        <v>6480000</v>
      </c>
      <c r="I9" s="1">
        <f>PRODUCT(G9,1.03)</f>
        <v>6674400</v>
      </c>
    </row>
    <row r="10" spans="1:9" ht="30" customHeight="1">
      <c r="A10" s="16">
        <v>23010111</v>
      </c>
      <c r="B10" s="17" t="s">
        <v>17</v>
      </c>
      <c r="C10" s="15"/>
      <c r="D10" s="15"/>
      <c r="E10" s="15"/>
      <c r="F10" s="15"/>
      <c r="G10" s="15"/>
      <c r="I10" s="1">
        <f t="shared" ref="I10:I56" si="0">PRODUCT(G10,1.03)</f>
        <v>1.03</v>
      </c>
    </row>
    <row r="11" spans="1:9" ht="30" customHeight="1">
      <c r="A11" s="16">
        <v>23010112</v>
      </c>
      <c r="B11" s="17" t="s">
        <v>18</v>
      </c>
      <c r="C11" s="15">
        <v>1483200</v>
      </c>
      <c r="D11" s="15">
        <f t="shared" ref="D11:E11" si="1">PRODUCT(C11,1.05)</f>
        <v>1557360</v>
      </c>
      <c r="E11" s="15">
        <f t="shared" si="1"/>
        <v>1635228</v>
      </c>
      <c r="F11" s="15">
        <f>SUM(C11:E11)</f>
        <v>4675788</v>
      </c>
      <c r="G11" s="15">
        <v>1440000</v>
      </c>
      <c r="I11" s="1">
        <f t="shared" si="0"/>
        <v>1483200</v>
      </c>
    </row>
    <row r="12" spans="1:9" s="11" customFormat="1" ht="30" customHeight="1">
      <c r="A12" s="16">
        <v>23010113</v>
      </c>
      <c r="B12" s="17" t="s">
        <v>19</v>
      </c>
      <c r="C12" s="15">
        <v>296640</v>
      </c>
      <c r="D12" s="15">
        <f t="shared" ref="D12:E12" si="2">PRODUCT(C12,1.05)</f>
        <v>311472</v>
      </c>
      <c r="E12" s="15">
        <f t="shared" si="2"/>
        <v>327045.60000000003</v>
      </c>
      <c r="F12" s="15">
        <f>SUM(C12:E12)</f>
        <v>935157.60000000009</v>
      </c>
      <c r="G12" s="59">
        <v>288000</v>
      </c>
      <c r="I12" s="1">
        <f t="shared" si="0"/>
        <v>296640</v>
      </c>
    </row>
    <row r="13" spans="1:9" s="11" customFormat="1" ht="30" customHeight="1">
      <c r="A13" s="16">
        <v>23010114</v>
      </c>
      <c r="B13" s="17" t="s">
        <v>20</v>
      </c>
      <c r="C13" s="15">
        <v>74160</v>
      </c>
      <c r="D13" s="15">
        <f t="shared" ref="D13:E13" si="3">PRODUCT(C13,1.05)</f>
        <v>77868</v>
      </c>
      <c r="E13" s="15">
        <f t="shared" si="3"/>
        <v>81761.400000000009</v>
      </c>
      <c r="F13" s="15">
        <f>SUM(C13:E13)</f>
        <v>233789.40000000002</v>
      </c>
      <c r="G13" s="15">
        <v>72000</v>
      </c>
      <c r="I13" s="1">
        <f t="shared" si="0"/>
        <v>74160</v>
      </c>
    </row>
    <row r="14" spans="1:9" ht="30" customHeight="1">
      <c r="A14" s="16">
        <v>23010115</v>
      </c>
      <c r="B14" s="17" t="s">
        <v>21</v>
      </c>
      <c r="C14" s="15">
        <v>550000000</v>
      </c>
      <c r="D14" s="15">
        <f t="shared" ref="D14:E14" si="4">PRODUCT(C14,1.05)</f>
        <v>577500000</v>
      </c>
      <c r="E14" s="15">
        <f t="shared" si="4"/>
        <v>606375000</v>
      </c>
      <c r="F14" s="15">
        <f>SUM(C14:E14)</f>
        <v>1733875000</v>
      </c>
      <c r="G14" s="15">
        <v>540000</v>
      </c>
      <c r="I14" s="1">
        <f t="shared" si="0"/>
        <v>556200</v>
      </c>
    </row>
    <row r="15" spans="1:9" ht="30" customHeight="1">
      <c r="A15" s="71">
        <v>23010155</v>
      </c>
      <c r="B15" s="72" t="s">
        <v>145</v>
      </c>
      <c r="C15" s="70"/>
      <c r="D15" s="70"/>
      <c r="E15" s="70"/>
      <c r="F15" s="70"/>
      <c r="G15" s="70"/>
      <c r="I15" s="1">
        <f t="shared" si="0"/>
        <v>1.03</v>
      </c>
    </row>
    <row r="16" spans="1:9" ht="30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I16" s="1">
        <f t="shared" si="0"/>
        <v>1.03</v>
      </c>
    </row>
    <row r="17" spans="1:9" ht="30" customHeight="1">
      <c r="A17" s="107"/>
      <c r="B17" s="108" t="s">
        <v>37</v>
      </c>
      <c r="C17" s="109">
        <f>SUM(C8:C16)</f>
        <v>558528400</v>
      </c>
      <c r="D17" s="125">
        <f>SUM(D9:D16)</f>
        <v>586454820</v>
      </c>
      <c r="E17" s="125">
        <f>SUM(E9:E16)</f>
        <v>615777561</v>
      </c>
      <c r="F17" s="109">
        <f>SUM(F9:F16)</f>
        <v>1760760781</v>
      </c>
      <c r="G17" s="109">
        <v>8820000</v>
      </c>
      <c r="I17" s="1">
        <f t="shared" si="0"/>
        <v>9084600</v>
      </c>
    </row>
    <row r="18" spans="1:9" ht="30" customHeight="1">
      <c r="A18" s="16"/>
      <c r="B18" s="17"/>
      <c r="C18" s="15"/>
      <c r="D18" s="15"/>
      <c r="E18" s="15"/>
      <c r="F18" s="15"/>
      <c r="G18" s="15"/>
      <c r="I18" s="1">
        <f t="shared" si="0"/>
        <v>1.03</v>
      </c>
    </row>
    <row r="19" spans="1:9" ht="30" customHeight="1">
      <c r="A19" s="12">
        <v>23020100</v>
      </c>
      <c r="B19" s="13" t="s">
        <v>38</v>
      </c>
      <c r="C19" s="15"/>
      <c r="D19" s="15"/>
      <c r="E19" s="15"/>
      <c r="F19" s="15"/>
      <c r="G19" s="15"/>
      <c r="I19" s="1">
        <f t="shared" si="0"/>
        <v>1.03</v>
      </c>
    </row>
    <row r="20" spans="1:9" ht="30" customHeight="1">
      <c r="A20" s="16">
        <v>23020101</v>
      </c>
      <c r="B20" s="17" t="s">
        <v>102</v>
      </c>
      <c r="C20" s="70">
        <v>7000000</v>
      </c>
      <c r="D20" s="15">
        <f t="shared" ref="D20:E20" si="5">PRODUCT(C20,1.05)</f>
        <v>7350000</v>
      </c>
      <c r="E20" s="15">
        <f t="shared" si="5"/>
        <v>7717500</v>
      </c>
      <c r="F20" s="15">
        <f>SUM(C20:E20)</f>
        <v>22067500</v>
      </c>
      <c r="G20" s="15"/>
      <c r="I20" s="1">
        <f t="shared" si="0"/>
        <v>1.03</v>
      </c>
    </row>
    <row r="21" spans="1:9" ht="30" customHeight="1">
      <c r="A21" s="71">
        <v>23020102</v>
      </c>
      <c r="B21" s="72" t="s">
        <v>40</v>
      </c>
      <c r="C21" s="70"/>
      <c r="D21" s="70"/>
      <c r="E21" s="70"/>
      <c r="F21" s="70"/>
      <c r="G21" s="70"/>
      <c r="I21" s="1">
        <f t="shared" si="0"/>
        <v>1.03</v>
      </c>
    </row>
    <row r="22" spans="1:9" ht="30" customHeight="1">
      <c r="A22" s="71">
        <v>23020150</v>
      </c>
      <c r="B22" s="72" t="s">
        <v>154</v>
      </c>
      <c r="C22" s="70"/>
      <c r="D22" s="70"/>
      <c r="E22" s="70"/>
      <c r="F22" s="70"/>
      <c r="G22" s="70"/>
      <c r="I22" s="1">
        <f t="shared" si="0"/>
        <v>1.03</v>
      </c>
    </row>
    <row r="23" spans="1:9" ht="30" customHeight="1">
      <c r="A23" s="71">
        <v>23020151</v>
      </c>
      <c r="B23" s="72" t="s">
        <v>155</v>
      </c>
      <c r="C23" s="70"/>
      <c r="D23" s="70"/>
      <c r="E23" s="70"/>
      <c r="F23" s="70"/>
      <c r="G23" s="70"/>
      <c r="I23" s="1">
        <f t="shared" si="0"/>
        <v>1.03</v>
      </c>
    </row>
    <row r="24" spans="1:9" ht="30" customHeight="1">
      <c r="A24" s="71">
        <v>23020152</v>
      </c>
      <c r="B24" s="72" t="s">
        <v>172</v>
      </c>
      <c r="C24" s="70"/>
      <c r="D24" s="70"/>
      <c r="E24" s="70"/>
      <c r="F24" s="70"/>
      <c r="G24" s="70"/>
      <c r="I24" s="1">
        <f t="shared" si="0"/>
        <v>1.03</v>
      </c>
    </row>
    <row r="25" spans="1:9" ht="30" customHeight="1">
      <c r="A25" s="107"/>
      <c r="B25" s="108" t="s">
        <v>37</v>
      </c>
      <c r="C25" s="109">
        <f>SUM(C20:C24)</f>
        <v>7000000</v>
      </c>
      <c r="D25" s="125">
        <f>SUM(D20:D24)</f>
        <v>7350000</v>
      </c>
      <c r="E25" s="125">
        <f>SUM(E20:E24)</f>
        <v>7717500</v>
      </c>
      <c r="F25" s="109">
        <f>SUM(F20:F24)</f>
        <v>22067500</v>
      </c>
      <c r="G25" s="109"/>
      <c r="I25" s="1">
        <f t="shared" si="0"/>
        <v>1.03</v>
      </c>
    </row>
    <row r="26" spans="1:9" ht="30" customHeight="1">
      <c r="A26" s="16"/>
      <c r="B26" s="13"/>
      <c r="C26" s="15"/>
      <c r="D26" s="15"/>
      <c r="E26" s="15"/>
      <c r="F26" s="15"/>
      <c r="G26" s="15"/>
      <c r="I26" s="1">
        <f t="shared" si="0"/>
        <v>1.03</v>
      </c>
    </row>
    <row r="27" spans="1:9" ht="30" customHeight="1">
      <c r="A27" s="12">
        <v>23030100</v>
      </c>
      <c r="B27" s="13" t="s">
        <v>61</v>
      </c>
      <c r="C27" s="15"/>
      <c r="D27" s="15"/>
      <c r="E27" s="15"/>
      <c r="F27" s="15"/>
      <c r="G27" s="15"/>
      <c r="I27" s="1">
        <f t="shared" si="0"/>
        <v>1.03</v>
      </c>
    </row>
    <row r="28" spans="1:9" ht="30" customHeight="1">
      <c r="A28" s="16">
        <v>23030101</v>
      </c>
      <c r="B28" s="17" t="s">
        <v>62</v>
      </c>
      <c r="C28" s="15"/>
      <c r="D28" s="15"/>
      <c r="E28" s="15"/>
      <c r="F28" s="15"/>
      <c r="G28" s="15"/>
      <c r="I28" s="1">
        <f t="shared" si="0"/>
        <v>1.03</v>
      </c>
    </row>
    <row r="29" spans="1:9" ht="30" customHeight="1">
      <c r="A29" s="16">
        <v>23030121</v>
      </c>
      <c r="B29" s="17" t="s">
        <v>77</v>
      </c>
      <c r="C29" s="15">
        <v>10382400</v>
      </c>
      <c r="D29" s="15">
        <f t="shared" ref="D29:E30" si="6">PRODUCT(C29,1.05)</f>
        <v>10901520</v>
      </c>
      <c r="E29" s="15">
        <f t="shared" si="6"/>
        <v>11446596</v>
      </c>
      <c r="F29" s="15">
        <f>SUM(C29:E29)</f>
        <v>32730516</v>
      </c>
      <c r="G29" s="15">
        <v>10080000</v>
      </c>
      <c r="I29" s="1">
        <f t="shared" si="0"/>
        <v>10382400</v>
      </c>
    </row>
    <row r="30" spans="1:9" ht="30" customHeight="1">
      <c r="A30" s="16">
        <v>23030127</v>
      </c>
      <c r="B30" s="17" t="s">
        <v>82</v>
      </c>
      <c r="C30" s="15">
        <v>500000</v>
      </c>
      <c r="D30" s="15">
        <f t="shared" si="6"/>
        <v>525000</v>
      </c>
      <c r="E30" s="15">
        <f t="shared" si="6"/>
        <v>551250</v>
      </c>
      <c r="F30" s="15">
        <f>SUM(C30:E30)</f>
        <v>1576250</v>
      </c>
      <c r="G30" s="15">
        <v>432000</v>
      </c>
      <c r="I30" s="1">
        <f t="shared" si="0"/>
        <v>444960</v>
      </c>
    </row>
    <row r="31" spans="1:9" ht="30" customHeight="1">
      <c r="A31" s="71">
        <v>23020155</v>
      </c>
      <c r="B31" s="72" t="s">
        <v>186</v>
      </c>
      <c r="C31" s="70"/>
      <c r="D31" s="70"/>
      <c r="E31" s="70"/>
      <c r="F31" s="70"/>
      <c r="G31" s="70"/>
      <c r="I31" s="1">
        <f t="shared" si="0"/>
        <v>1.03</v>
      </c>
    </row>
    <row r="32" spans="1:9" ht="30" customHeight="1">
      <c r="A32" s="71">
        <v>23020156</v>
      </c>
      <c r="B32" s="72" t="s">
        <v>100</v>
      </c>
      <c r="C32" s="70"/>
      <c r="D32" s="70"/>
      <c r="E32" s="70"/>
      <c r="F32" s="70"/>
      <c r="G32" s="70"/>
      <c r="I32" s="1">
        <f t="shared" si="0"/>
        <v>1.03</v>
      </c>
    </row>
    <row r="33" spans="1:9" ht="30" customHeight="1">
      <c r="A33" s="107"/>
      <c r="B33" s="108" t="s">
        <v>37</v>
      </c>
      <c r="C33" s="109">
        <f>SUM(C28:C32)</f>
        <v>10882400</v>
      </c>
      <c r="D33" s="109">
        <f>SUM(D29:D32)</f>
        <v>11426520</v>
      </c>
      <c r="E33" s="109">
        <f>SUM(E29:E32)</f>
        <v>11997846</v>
      </c>
      <c r="F33" s="109">
        <f>SUM(F29:F32)</f>
        <v>34306766</v>
      </c>
      <c r="G33" s="109">
        <v>10512000</v>
      </c>
      <c r="I33" s="1">
        <f t="shared" si="0"/>
        <v>10827360</v>
      </c>
    </row>
    <row r="34" spans="1:9" ht="30" customHeight="1">
      <c r="A34" s="16"/>
      <c r="B34" s="13"/>
      <c r="C34" s="15"/>
      <c r="D34" s="15"/>
      <c r="E34" s="15"/>
      <c r="F34" s="15"/>
      <c r="G34" s="15"/>
      <c r="I34" s="1">
        <f t="shared" si="0"/>
        <v>1.03</v>
      </c>
    </row>
    <row r="35" spans="1:9" ht="30" customHeight="1">
      <c r="A35" s="12">
        <v>23040100</v>
      </c>
      <c r="B35" s="13" t="s">
        <v>83</v>
      </c>
      <c r="C35" s="15"/>
      <c r="D35" s="15"/>
      <c r="E35" s="15"/>
      <c r="F35" s="15"/>
      <c r="G35" s="15"/>
      <c r="I35" s="1">
        <f t="shared" si="0"/>
        <v>1.03</v>
      </c>
    </row>
    <row r="36" spans="1:9" ht="30" customHeight="1">
      <c r="A36" s="16">
        <v>23040101</v>
      </c>
      <c r="B36" s="17" t="s">
        <v>84</v>
      </c>
      <c r="C36" s="15"/>
      <c r="D36" s="15"/>
      <c r="E36" s="15"/>
      <c r="F36" s="15"/>
      <c r="G36" s="15"/>
      <c r="I36" s="1">
        <f t="shared" si="0"/>
        <v>1.03</v>
      </c>
    </row>
    <row r="37" spans="1:9" ht="30" customHeight="1">
      <c r="A37" s="71">
        <v>23040106</v>
      </c>
      <c r="B37" s="72" t="s">
        <v>1</v>
      </c>
      <c r="C37" s="70"/>
      <c r="D37" s="70"/>
      <c r="E37" s="70"/>
      <c r="F37" s="70"/>
      <c r="G37" s="70"/>
      <c r="I37" s="1">
        <f t="shared" si="0"/>
        <v>1.03</v>
      </c>
    </row>
    <row r="38" spans="1:9" ht="30" customHeight="1">
      <c r="A38" s="71">
        <v>23040107</v>
      </c>
      <c r="B38" s="72" t="s">
        <v>104</v>
      </c>
      <c r="C38" s="70"/>
      <c r="D38" s="70"/>
      <c r="E38" s="70"/>
      <c r="F38" s="70"/>
      <c r="G38" s="70"/>
      <c r="I38" s="1">
        <f t="shared" si="0"/>
        <v>1.03</v>
      </c>
    </row>
    <row r="39" spans="1:9" ht="30" customHeight="1">
      <c r="A39" s="71">
        <v>23040108</v>
      </c>
      <c r="B39" s="72" t="s">
        <v>103</v>
      </c>
      <c r="C39" s="70"/>
      <c r="D39" s="70"/>
      <c r="E39" s="70"/>
      <c r="F39" s="70"/>
      <c r="G39" s="70"/>
      <c r="I39" s="1">
        <f t="shared" si="0"/>
        <v>1.03</v>
      </c>
    </row>
    <row r="40" spans="1:9" ht="30" customHeight="1">
      <c r="A40" s="71">
        <v>23040109</v>
      </c>
      <c r="B40" s="72" t="s">
        <v>200</v>
      </c>
      <c r="C40" s="70"/>
      <c r="D40" s="70"/>
      <c r="E40" s="70"/>
      <c r="F40" s="70"/>
      <c r="G40" s="70"/>
      <c r="I40" s="1">
        <f t="shared" si="0"/>
        <v>1.03</v>
      </c>
    </row>
    <row r="41" spans="1:9" ht="30" customHeight="1">
      <c r="A41" s="107"/>
      <c r="B41" s="108" t="s">
        <v>37</v>
      </c>
      <c r="C41" s="109"/>
      <c r="D41" s="110"/>
      <c r="E41" s="110"/>
      <c r="F41" s="109"/>
      <c r="G41" s="109"/>
      <c r="I41" s="1">
        <f t="shared" si="0"/>
        <v>1.03</v>
      </c>
    </row>
    <row r="42" spans="1:9" ht="30" customHeight="1">
      <c r="A42" s="16"/>
      <c r="B42" s="13"/>
      <c r="C42" s="15"/>
      <c r="D42" s="15"/>
      <c r="E42" s="15"/>
      <c r="F42" s="15"/>
      <c r="G42" s="15"/>
      <c r="I42" s="1">
        <f t="shared" si="0"/>
        <v>1.03</v>
      </c>
    </row>
    <row r="43" spans="1:9" ht="30" customHeight="1">
      <c r="A43" s="12">
        <v>23050100</v>
      </c>
      <c r="B43" s="13" t="s">
        <v>89</v>
      </c>
      <c r="C43" s="15"/>
      <c r="D43" s="15"/>
      <c r="E43" s="15"/>
      <c r="F43" s="15"/>
      <c r="G43" s="15"/>
      <c r="I43" s="1">
        <f t="shared" si="0"/>
        <v>1.03</v>
      </c>
    </row>
    <row r="44" spans="1:9" ht="30" customHeight="1">
      <c r="A44" s="16">
        <v>23050101</v>
      </c>
      <c r="B44" s="17" t="s">
        <v>90</v>
      </c>
      <c r="C44" s="15"/>
      <c r="D44" s="15"/>
      <c r="E44" s="15"/>
      <c r="F44" s="15"/>
      <c r="G44" s="15"/>
      <c r="I44" s="1">
        <f t="shared" si="0"/>
        <v>1.03</v>
      </c>
    </row>
    <row r="45" spans="1:9" ht="30" customHeight="1">
      <c r="A45" s="71">
        <v>23050130</v>
      </c>
      <c r="B45" s="72" t="s">
        <v>151</v>
      </c>
      <c r="C45" s="15">
        <v>700000000</v>
      </c>
      <c r="D45" s="15">
        <f t="shared" ref="D45:E45" si="7">PRODUCT(C45,1.05)</f>
        <v>735000000</v>
      </c>
      <c r="E45" s="15">
        <f t="shared" si="7"/>
        <v>771750000</v>
      </c>
      <c r="F45" s="70">
        <f>SUM(C45:E45)</f>
        <v>2206750000</v>
      </c>
      <c r="G45" s="70">
        <v>590400000</v>
      </c>
      <c r="I45" s="1">
        <f t="shared" si="0"/>
        <v>608112000</v>
      </c>
    </row>
    <row r="46" spans="1:9" ht="30" customHeight="1">
      <c r="A46" s="71">
        <v>23050131</v>
      </c>
      <c r="B46" s="72" t="s">
        <v>189</v>
      </c>
      <c r="C46" s="70"/>
      <c r="D46" s="70"/>
      <c r="E46" s="70"/>
      <c r="F46" s="70"/>
      <c r="G46" s="70"/>
      <c r="I46" s="1">
        <f t="shared" si="0"/>
        <v>1.03</v>
      </c>
    </row>
    <row r="47" spans="1:9" ht="30" customHeight="1">
      <c r="A47" s="71">
        <v>23050149</v>
      </c>
      <c r="B47" s="75" t="s">
        <v>198</v>
      </c>
      <c r="C47" s="70"/>
      <c r="D47" s="70"/>
      <c r="E47" s="70"/>
      <c r="F47" s="70"/>
      <c r="G47" s="70"/>
      <c r="I47" s="1">
        <f t="shared" si="0"/>
        <v>1.03</v>
      </c>
    </row>
    <row r="48" spans="1:9" ht="18.75">
      <c r="A48" s="107"/>
      <c r="B48" s="108" t="s">
        <v>37</v>
      </c>
      <c r="C48" s="109">
        <f>SUM(C44:C47)</f>
        <v>700000000</v>
      </c>
      <c r="D48" s="125">
        <f>SUM(D45:D47)</f>
        <v>735000000</v>
      </c>
      <c r="E48" s="125">
        <f>SUM(E45:E47)</f>
        <v>771750000</v>
      </c>
      <c r="F48" s="109">
        <f>SUM(F45:F47)</f>
        <v>2206750000</v>
      </c>
      <c r="G48" s="109">
        <v>590400000</v>
      </c>
      <c r="I48" s="1">
        <f t="shared" si="0"/>
        <v>608112000</v>
      </c>
    </row>
    <row r="49" spans="1:9" ht="18.75">
      <c r="A49" s="16"/>
      <c r="B49" s="13"/>
      <c r="C49" s="18"/>
      <c r="D49" s="18"/>
      <c r="E49" s="18"/>
      <c r="F49" s="18"/>
      <c r="G49" s="18"/>
      <c r="I49" s="1">
        <f t="shared" si="0"/>
        <v>1.03</v>
      </c>
    </row>
    <row r="50" spans="1:9" ht="18.75">
      <c r="A50" s="16"/>
      <c r="B50" s="13"/>
      <c r="C50" s="15"/>
      <c r="D50" s="15"/>
      <c r="E50" s="15"/>
      <c r="F50" s="15"/>
      <c r="G50" s="15"/>
      <c r="I50" s="1">
        <f t="shared" si="0"/>
        <v>1.03</v>
      </c>
    </row>
    <row r="51" spans="1:9" ht="18.75">
      <c r="A51" s="107"/>
      <c r="B51" s="108" t="s">
        <v>95</v>
      </c>
      <c r="C51" s="125">
        <f>SUM(C48,C41,C33,C25,C17)</f>
        <v>1276410800</v>
      </c>
      <c r="D51" s="125">
        <f t="shared" ref="D51:F51" si="8">SUM(D48,D41,D33,D25,D17)</f>
        <v>1340231340</v>
      </c>
      <c r="E51" s="125">
        <f t="shared" si="8"/>
        <v>1407242907</v>
      </c>
      <c r="F51" s="125">
        <f t="shared" si="8"/>
        <v>4023885047</v>
      </c>
      <c r="G51" s="109">
        <v>609732000</v>
      </c>
      <c r="I51" s="1">
        <f t="shared" si="0"/>
        <v>628023960</v>
      </c>
    </row>
    <row r="52" spans="1:9" ht="19.5" thickBot="1">
      <c r="A52" s="21"/>
      <c r="B52" s="22"/>
      <c r="C52" s="23"/>
      <c r="D52" s="23"/>
      <c r="E52" s="23"/>
      <c r="F52" s="23"/>
      <c r="G52" s="23"/>
      <c r="I52" s="1">
        <f t="shared" si="0"/>
        <v>1.03</v>
      </c>
    </row>
    <row r="53" spans="1:9">
      <c r="C53" s="8"/>
      <c r="D53" s="8"/>
      <c r="E53" s="8"/>
      <c r="F53" s="8"/>
      <c r="G53" s="8"/>
      <c r="I53" s="1">
        <f t="shared" si="0"/>
        <v>1.03</v>
      </c>
    </row>
    <row r="54" spans="1:9">
      <c r="I54" s="1">
        <f t="shared" si="0"/>
        <v>1.03</v>
      </c>
    </row>
    <row r="55" spans="1:9">
      <c r="I55" s="1">
        <f t="shared" si="0"/>
        <v>1.03</v>
      </c>
    </row>
    <row r="56" spans="1:9">
      <c r="I56" s="1">
        <f t="shared" si="0"/>
        <v>1.03</v>
      </c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0" firstPageNumber="277" orientation="landscape" useFirstPageNumber="1" verticalDpi="300" r:id="rId1"/>
  <headerFooter>
    <oddFooter>&amp;C&amp;"Arial Black,Regular"&amp;18&amp;P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80"/>
  <sheetViews>
    <sheetView view="pageBreakPreview" zoomScale="60" workbookViewId="0">
      <selection activeCell="M30" sqref="M30"/>
    </sheetView>
  </sheetViews>
  <sheetFormatPr defaultColWidth="9.140625" defaultRowHeight="16.5"/>
  <cols>
    <col min="1" max="1" width="14.28515625" style="6" customWidth="1"/>
    <col min="2" max="2" width="96.7109375" style="1" bestFit="1" customWidth="1"/>
    <col min="3" max="4" width="18.42578125" style="1" customWidth="1"/>
    <col min="5" max="5" width="18.5703125" style="1" customWidth="1"/>
    <col min="6" max="6" width="19.7109375" style="1" customWidth="1"/>
    <col min="7" max="7" width="19.5703125" style="1" customWidth="1"/>
    <col min="8" max="8" width="12.5703125" style="1" bestFit="1" customWidth="1"/>
    <col min="9" max="10" width="9.140625" style="1"/>
    <col min="11" max="11" width="23" style="1" customWidth="1"/>
    <col min="12" max="12" width="9.140625" style="1"/>
    <col min="13" max="13" width="16.85546875" style="1" bestFit="1" customWidth="1"/>
    <col min="14" max="16384" width="9.140625" style="1"/>
  </cols>
  <sheetData>
    <row r="1" spans="1:11" ht="22.5" customHeight="1">
      <c r="A1" s="172" t="str">
        <f>SSG!A1:G5</f>
        <v>BORNO STATE GOVERNMENT</v>
      </c>
      <c r="B1" s="173"/>
      <c r="C1" s="173"/>
      <c r="D1" s="173"/>
      <c r="E1" s="173"/>
      <c r="F1" s="173"/>
      <c r="G1" s="173"/>
    </row>
    <row r="2" spans="1:11" ht="22.5" customHeight="1">
      <c r="A2" s="172" t="str">
        <f>SSG!A1:G5</f>
        <v xml:space="preserve">2017 CAPITAL EXPENDITURE BUDGET </v>
      </c>
      <c r="B2" s="173"/>
      <c r="C2" s="173"/>
      <c r="D2" s="173"/>
      <c r="E2" s="173"/>
      <c r="F2" s="173"/>
      <c r="G2" s="173"/>
    </row>
    <row r="3" spans="1:11" ht="22.5" customHeight="1">
      <c r="A3" s="175" t="s">
        <v>213</v>
      </c>
      <c r="B3" s="175"/>
      <c r="C3" s="175"/>
      <c r="D3" s="175"/>
      <c r="E3" s="175"/>
      <c r="F3" s="175"/>
      <c r="G3" s="175"/>
    </row>
    <row r="4" spans="1:11" ht="39.950000000000003" customHeight="1">
      <c r="A4" s="177" t="s">
        <v>209</v>
      </c>
      <c r="B4" s="178"/>
      <c r="C4" s="178"/>
      <c r="D4" s="178"/>
      <c r="E4" s="178"/>
      <c r="F4" s="178"/>
      <c r="G4" s="178"/>
    </row>
    <row r="5" spans="1:11" ht="54.7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1" ht="39.950000000000003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11" ht="39.950000000000003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11" ht="39.950000000000003" customHeight="1">
      <c r="A8" s="16">
        <v>23010104</v>
      </c>
      <c r="B8" s="17" t="s">
        <v>10</v>
      </c>
      <c r="C8" s="15"/>
      <c r="D8" s="15"/>
      <c r="E8" s="15"/>
      <c r="F8" s="15"/>
      <c r="G8" s="15"/>
    </row>
    <row r="9" spans="1:11" ht="39.950000000000003" customHeight="1">
      <c r="A9" s="16">
        <v>23010105</v>
      </c>
      <c r="B9" s="17" t="s">
        <v>11</v>
      </c>
      <c r="C9" s="15">
        <v>55597752</v>
      </c>
      <c r="D9" s="15">
        <f>PRODUCT(C9,1.05)</f>
        <v>58377639.600000001</v>
      </c>
      <c r="E9" s="15">
        <f>PRODUCT(D9,1.05)</f>
        <v>61296521.580000006</v>
      </c>
      <c r="F9" s="15">
        <f>SUM(C9:E9)</f>
        <v>175271913.18000001</v>
      </c>
      <c r="G9" s="15">
        <v>53978400</v>
      </c>
      <c r="H9" s="62"/>
      <c r="K9" s="64"/>
    </row>
    <row r="10" spans="1:11" ht="39.950000000000003" customHeight="1">
      <c r="A10" s="16">
        <v>23010111</v>
      </c>
      <c r="B10" s="17" t="s">
        <v>17</v>
      </c>
      <c r="C10" s="15"/>
      <c r="D10" s="15"/>
      <c r="E10" s="15"/>
      <c r="F10" s="15"/>
      <c r="G10" s="15"/>
      <c r="H10" s="62"/>
      <c r="K10" s="64"/>
    </row>
    <row r="11" spans="1:11" ht="39.950000000000003" customHeight="1">
      <c r="A11" s="16">
        <v>23010112</v>
      </c>
      <c r="B11" s="17" t="s">
        <v>18</v>
      </c>
      <c r="C11" s="15">
        <v>55597752</v>
      </c>
      <c r="D11" s="15">
        <f>PRODUCT(C11,1.05)</f>
        <v>58377639.600000001</v>
      </c>
      <c r="E11" s="15">
        <f>PRODUCT(D11,1.05)</f>
        <v>61296521.580000006</v>
      </c>
      <c r="F11" s="15">
        <f>SUM(C11:E11)</f>
        <v>175271913.18000001</v>
      </c>
      <c r="G11" s="15">
        <v>53978400</v>
      </c>
      <c r="H11" s="62"/>
      <c r="K11" s="64"/>
    </row>
    <row r="12" spans="1:11" ht="39.950000000000003" customHeight="1">
      <c r="A12" s="16">
        <v>23010113</v>
      </c>
      <c r="B12" s="17" t="s">
        <v>19</v>
      </c>
      <c r="C12" s="15"/>
      <c r="D12" s="15"/>
      <c r="E12" s="15"/>
      <c r="F12" s="15"/>
      <c r="G12" s="15"/>
      <c r="H12" s="62"/>
      <c r="K12" s="64"/>
    </row>
    <row r="13" spans="1:11" ht="39.950000000000003" customHeight="1">
      <c r="A13" s="16">
        <v>23010117</v>
      </c>
      <c r="B13" s="17" t="s">
        <v>23</v>
      </c>
      <c r="C13" s="15"/>
      <c r="D13" s="15"/>
      <c r="E13" s="15"/>
      <c r="F13" s="15"/>
      <c r="G13" s="15"/>
      <c r="H13" s="62"/>
      <c r="K13" s="64"/>
    </row>
    <row r="14" spans="1:11" ht="39.950000000000003" customHeight="1">
      <c r="A14" s="16">
        <v>23010118</v>
      </c>
      <c r="B14" s="17" t="s">
        <v>24</v>
      </c>
      <c r="C14" s="15"/>
      <c r="D14" s="15"/>
      <c r="E14" s="15"/>
      <c r="F14" s="15"/>
      <c r="G14" s="15"/>
      <c r="H14" s="62"/>
      <c r="K14" s="64"/>
    </row>
    <row r="15" spans="1:11" ht="39.950000000000003" customHeight="1">
      <c r="A15" s="16">
        <v>23010119</v>
      </c>
      <c r="B15" s="17" t="s">
        <v>25</v>
      </c>
      <c r="C15" s="15">
        <v>55597752</v>
      </c>
      <c r="D15" s="15">
        <f>PRODUCT(C15,1.05)</f>
        <v>58377639.600000001</v>
      </c>
      <c r="E15" s="15">
        <f>PRODUCT(D15,1.05)</f>
        <v>61296521.580000006</v>
      </c>
      <c r="F15" s="15">
        <f>SUM(C15:E15)</f>
        <v>175271913.18000001</v>
      </c>
      <c r="G15" s="15">
        <v>53978400</v>
      </c>
      <c r="H15" s="62"/>
      <c r="K15" s="64"/>
    </row>
    <row r="16" spans="1:11" ht="39.950000000000003" customHeight="1">
      <c r="A16" s="71">
        <v>23010120</v>
      </c>
      <c r="B16" s="72" t="s">
        <v>26</v>
      </c>
      <c r="C16" s="70"/>
      <c r="D16" s="70"/>
      <c r="E16" s="70"/>
      <c r="F16" s="70"/>
      <c r="G16" s="70"/>
      <c r="H16" s="62"/>
      <c r="K16" s="64"/>
    </row>
    <row r="17" spans="1:13" s="11" customFormat="1" ht="39.950000000000003" customHeight="1">
      <c r="A17" s="71">
        <v>23010155</v>
      </c>
      <c r="B17" s="72" t="s">
        <v>145</v>
      </c>
      <c r="C17" s="70"/>
      <c r="D17" s="70"/>
      <c r="E17" s="70"/>
      <c r="F17" s="70"/>
      <c r="G17" s="70"/>
      <c r="H17" s="62"/>
      <c r="K17" s="64"/>
    </row>
    <row r="18" spans="1:13" s="11" customFormat="1" ht="39.950000000000003" customHeight="1">
      <c r="A18" s="71">
        <v>23010156</v>
      </c>
      <c r="B18" s="72" t="s">
        <v>156</v>
      </c>
      <c r="C18" s="70"/>
      <c r="D18" s="70"/>
      <c r="E18" s="70"/>
      <c r="F18" s="70"/>
      <c r="G18" s="70"/>
      <c r="H18" s="62"/>
      <c r="K18" s="64"/>
    </row>
    <row r="19" spans="1:13" ht="39.950000000000003" customHeight="1">
      <c r="A19" s="81"/>
      <c r="B19" s="82" t="s">
        <v>37</v>
      </c>
      <c r="C19" s="83">
        <f>SUM(C9:C18)</f>
        <v>166793256</v>
      </c>
      <c r="D19" s="83">
        <f>SUM(D9:D18)</f>
        <v>175132918.80000001</v>
      </c>
      <c r="E19" s="83">
        <f>SUM(E9:E18)</f>
        <v>183889564.74000001</v>
      </c>
      <c r="F19" s="83">
        <f>SUM(F9:F18)</f>
        <v>525815739.54000002</v>
      </c>
      <c r="G19" s="83">
        <v>161935200</v>
      </c>
      <c r="H19" s="62"/>
      <c r="K19" s="64"/>
      <c r="M19" s="8"/>
    </row>
    <row r="20" spans="1:13" ht="39.950000000000003" customHeight="1">
      <c r="A20" s="16"/>
      <c r="B20" s="17"/>
      <c r="C20" s="15"/>
      <c r="D20" s="15"/>
      <c r="E20" s="15"/>
      <c r="F20" s="15"/>
      <c r="G20" s="15"/>
      <c r="H20" s="62"/>
      <c r="K20" s="64"/>
    </row>
    <row r="21" spans="1:13" ht="39.950000000000003" customHeight="1">
      <c r="A21" s="12">
        <v>23020100</v>
      </c>
      <c r="B21" s="13" t="s">
        <v>38</v>
      </c>
      <c r="C21" s="15"/>
      <c r="D21" s="15"/>
      <c r="E21" s="15"/>
      <c r="F21" s="15"/>
      <c r="G21" s="15"/>
      <c r="H21" s="62"/>
      <c r="K21" s="64"/>
    </row>
    <row r="22" spans="1:13" ht="39.950000000000003" customHeight="1">
      <c r="A22" s="16">
        <v>23020101</v>
      </c>
      <c r="B22" s="17" t="s">
        <v>39</v>
      </c>
      <c r="C22" s="15">
        <v>389184264</v>
      </c>
      <c r="D22" s="15">
        <f>PRODUCT(C22,1.05)</f>
        <v>408643477.19999999</v>
      </c>
      <c r="E22" s="15">
        <f>PRODUCT(D22,1.05)</f>
        <v>429075651.06</v>
      </c>
      <c r="F22" s="15">
        <f>SUM(C22:E22)</f>
        <v>1226903392.26</v>
      </c>
      <c r="G22" s="15">
        <v>377848800</v>
      </c>
      <c r="H22" s="62"/>
      <c r="K22" s="64"/>
    </row>
    <row r="23" spans="1:13" ht="39.950000000000003" customHeight="1">
      <c r="A23" s="71">
        <v>23020170</v>
      </c>
      <c r="B23" s="72" t="s">
        <v>154</v>
      </c>
      <c r="C23" s="70"/>
      <c r="D23" s="70"/>
      <c r="E23" s="70"/>
      <c r="F23" s="70"/>
      <c r="G23" s="70"/>
      <c r="H23" s="62"/>
      <c r="K23" s="64"/>
    </row>
    <row r="24" spans="1:13" ht="39.950000000000003" customHeight="1">
      <c r="A24" s="71">
        <v>23020171</v>
      </c>
      <c r="B24" s="72" t="s">
        <v>155</v>
      </c>
      <c r="C24" s="70"/>
      <c r="D24" s="70"/>
      <c r="E24" s="70"/>
      <c r="F24" s="70"/>
      <c r="G24" s="70"/>
      <c r="H24" s="62"/>
      <c r="K24" s="64"/>
    </row>
    <row r="25" spans="1:13" ht="39.950000000000003" customHeight="1">
      <c r="A25" s="71">
        <v>23020172</v>
      </c>
      <c r="B25" s="72" t="s">
        <v>172</v>
      </c>
      <c r="C25" s="70"/>
      <c r="D25" s="70"/>
      <c r="E25" s="70"/>
      <c r="F25" s="70"/>
      <c r="G25" s="70"/>
      <c r="H25" s="62"/>
      <c r="K25" s="64"/>
    </row>
    <row r="26" spans="1:13" ht="39.950000000000003" customHeight="1">
      <c r="A26" s="81"/>
      <c r="B26" s="82" t="s">
        <v>37</v>
      </c>
      <c r="C26" s="83">
        <f>SUM(C22:C25)</f>
        <v>389184264</v>
      </c>
      <c r="D26" s="83">
        <f>SUM(D22:D25)</f>
        <v>408643477.19999999</v>
      </c>
      <c r="E26" s="83">
        <f>SUM(E22:E25)</f>
        <v>429075651.06</v>
      </c>
      <c r="F26" s="83">
        <f>SUM(F22:F25)</f>
        <v>1226903392.26</v>
      </c>
      <c r="G26" s="83">
        <v>377848800</v>
      </c>
      <c r="H26" s="62"/>
      <c r="K26" s="64"/>
    </row>
    <row r="27" spans="1:13" ht="39.950000000000003" customHeight="1">
      <c r="A27" s="16"/>
      <c r="B27" s="13"/>
      <c r="C27" s="15"/>
      <c r="D27" s="15"/>
      <c r="E27" s="15"/>
      <c r="F27" s="15"/>
      <c r="G27" s="15"/>
      <c r="H27" s="62"/>
      <c r="K27" s="64"/>
    </row>
    <row r="28" spans="1:13" ht="39.950000000000003" customHeight="1">
      <c r="A28" s="12">
        <v>23030100</v>
      </c>
      <c r="B28" s="13" t="s">
        <v>61</v>
      </c>
      <c r="C28" s="15"/>
      <c r="D28" s="15"/>
      <c r="E28" s="15"/>
      <c r="F28" s="15"/>
      <c r="G28" s="15"/>
      <c r="H28" s="62"/>
      <c r="K28" s="64"/>
    </row>
    <row r="29" spans="1:13" ht="39.950000000000003" customHeight="1">
      <c r="A29" s="16">
        <v>23030101</v>
      </c>
      <c r="B29" s="17" t="s">
        <v>62</v>
      </c>
      <c r="C29" s="15"/>
      <c r="D29" s="15"/>
      <c r="E29" s="15"/>
      <c r="F29" s="15"/>
      <c r="G29" s="15"/>
      <c r="H29" s="62"/>
      <c r="K29" s="64"/>
    </row>
    <row r="30" spans="1:13" ht="39.950000000000003" customHeight="1">
      <c r="A30" s="71">
        <v>23020173</v>
      </c>
      <c r="B30" s="72" t="s">
        <v>184</v>
      </c>
      <c r="C30" s="70"/>
      <c r="D30" s="70"/>
      <c r="E30" s="70"/>
      <c r="F30" s="70"/>
      <c r="G30" s="70"/>
      <c r="H30" s="62"/>
      <c r="K30" s="64"/>
    </row>
    <row r="31" spans="1:13" ht="39.950000000000003" customHeight="1">
      <c r="A31" s="71">
        <v>23020174</v>
      </c>
      <c r="B31" s="72" t="s">
        <v>185</v>
      </c>
      <c r="C31" s="70"/>
      <c r="D31" s="70"/>
      <c r="E31" s="70"/>
      <c r="F31" s="70"/>
      <c r="G31" s="70"/>
      <c r="H31" s="62"/>
      <c r="K31" s="64"/>
    </row>
    <row r="32" spans="1:13" ht="39.950000000000003" customHeight="1">
      <c r="A32" s="71">
        <v>23020175</v>
      </c>
      <c r="B32" s="72" t="s">
        <v>186</v>
      </c>
      <c r="C32" s="70"/>
      <c r="D32" s="70"/>
      <c r="E32" s="70"/>
      <c r="F32" s="70"/>
      <c r="G32" s="70"/>
      <c r="H32" s="62"/>
      <c r="K32" s="64"/>
    </row>
    <row r="33" spans="1:11" ht="39.950000000000003" customHeight="1">
      <c r="A33" s="81"/>
      <c r="B33" s="82" t="s">
        <v>37</v>
      </c>
      <c r="C33" s="83"/>
      <c r="D33" s="83"/>
      <c r="E33" s="83"/>
      <c r="F33" s="83"/>
      <c r="G33" s="83"/>
      <c r="H33" s="62"/>
      <c r="K33" s="64"/>
    </row>
    <row r="34" spans="1:11" ht="39.950000000000003" customHeight="1">
      <c r="A34" s="16"/>
      <c r="B34" s="13"/>
      <c r="C34" s="15"/>
      <c r="D34" s="15"/>
      <c r="E34" s="15"/>
      <c r="F34" s="15"/>
      <c r="G34" s="15"/>
      <c r="H34" s="62"/>
      <c r="K34" s="64"/>
    </row>
    <row r="35" spans="1:11" ht="39.950000000000003" customHeight="1">
      <c r="A35" s="16"/>
      <c r="B35" s="13"/>
      <c r="C35" s="15"/>
      <c r="D35" s="15"/>
      <c r="E35" s="15"/>
      <c r="F35" s="15"/>
      <c r="G35" s="15"/>
      <c r="H35" s="62"/>
      <c r="K35" s="64"/>
    </row>
    <row r="36" spans="1:11" ht="39.950000000000003" customHeight="1">
      <c r="A36" s="81"/>
      <c r="B36" s="82" t="s">
        <v>95</v>
      </c>
      <c r="C36" s="83">
        <f>SUM(C33,C26,C19)</f>
        <v>555977520</v>
      </c>
      <c r="D36" s="83">
        <f>SUM(D33,D26,D19)</f>
        <v>583776396</v>
      </c>
      <c r="E36" s="83">
        <f>SUM(E33,E26,E19)</f>
        <v>612965215.79999995</v>
      </c>
      <c r="F36" s="83">
        <f>SUM(F33,F26,F19)</f>
        <v>1752719131.8</v>
      </c>
      <c r="G36" s="83">
        <v>539784000</v>
      </c>
      <c r="H36" s="62"/>
      <c r="K36" s="64"/>
    </row>
    <row r="37" spans="1:11" ht="39.950000000000003" customHeight="1" thickBot="1">
      <c r="A37" s="21"/>
      <c r="B37" s="22"/>
      <c r="C37" s="23"/>
      <c r="D37" s="23"/>
      <c r="E37" s="23"/>
      <c r="F37" s="23"/>
      <c r="G37" s="23"/>
      <c r="H37" s="62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68" orientation="landscape" useFirstPageNumber="1" verticalDpi="300" r:id="rId1"/>
  <headerFooter>
    <oddFooter>&amp;C&amp;"-,Bold"&amp;18&amp;P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dimension ref="A1:J104"/>
  <sheetViews>
    <sheetView view="pageBreakPreview" topLeftCell="A46" zoomScale="60" workbookViewId="0">
      <selection activeCell="E64" sqref="E64"/>
    </sheetView>
  </sheetViews>
  <sheetFormatPr defaultColWidth="9.140625" defaultRowHeight="16.5"/>
  <cols>
    <col min="1" max="1" width="14.28515625" style="6" customWidth="1"/>
    <col min="2" max="2" width="85.5703125" style="1" customWidth="1"/>
    <col min="3" max="3" width="0.28515625" style="1" customWidth="1"/>
    <col min="4" max="4" width="22.140625" style="1" customWidth="1"/>
    <col min="5" max="5" width="20.28515625" style="1" customWidth="1"/>
    <col min="6" max="6" width="20.5703125" style="1" customWidth="1"/>
    <col min="7" max="7" width="21.85546875" style="1" customWidth="1"/>
    <col min="8" max="8" width="21.140625" style="1" customWidth="1"/>
    <col min="9" max="9" width="9.140625" style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238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52.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24.75" customHeight="1">
      <c r="A6" s="9"/>
      <c r="B6" s="2"/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  <c r="I7" s="19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  <c r="I8" s="19"/>
    </row>
    <row r="9" spans="1:10" ht="30" customHeight="1">
      <c r="A9" s="16">
        <v>23010105</v>
      </c>
      <c r="B9" s="17" t="s">
        <v>11</v>
      </c>
      <c r="C9" s="70">
        <f t="shared" ref="C9" si="0">PRODUCT(H9,1.02)</f>
        <v>55057968</v>
      </c>
      <c r="D9" s="70">
        <v>55597752</v>
      </c>
      <c r="E9" s="15">
        <f>PRODUCT(D9,1.05)</f>
        <v>58377639.600000001</v>
      </c>
      <c r="F9" s="15">
        <f>PRODUCT(E9,1.05)</f>
        <v>61296521.580000006</v>
      </c>
      <c r="G9" s="15">
        <f>SUM(D9:F9)</f>
        <v>175271913.18000001</v>
      </c>
      <c r="H9" s="15">
        <v>53978400</v>
      </c>
      <c r="I9" s="19"/>
      <c r="J9" s="64">
        <f>PRODUCT(H9,1.03)</f>
        <v>55597752</v>
      </c>
    </row>
    <row r="10" spans="1:10" ht="30" customHeight="1">
      <c r="A10" s="16">
        <v>23010106</v>
      </c>
      <c r="B10" s="17" t="s">
        <v>12</v>
      </c>
      <c r="C10" s="15"/>
      <c r="D10" s="15"/>
      <c r="E10" s="15"/>
      <c r="F10" s="15"/>
      <c r="G10" s="15"/>
      <c r="H10" s="15"/>
      <c r="I10" s="19"/>
      <c r="J10" s="64">
        <f t="shared" ref="J10:J61" si="1">PRODUCT(H10,1.03)</f>
        <v>1.03</v>
      </c>
    </row>
    <row r="11" spans="1:10" ht="30" customHeight="1">
      <c r="A11" s="16">
        <v>23010111</v>
      </c>
      <c r="B11" s="17" t="s">
        <v>17</v>
      </c>
      <c r="C11" s="15"/>
      <c r="D11" s="15"/>
      <c r="E11" s="15"/>
      <c r="F11" s="15"/>
      <c r="G11" s="15"/>
      <c r="H11" s="15"/>
      <c r="I11" s="19"/>
      <c r="J11" s="64">
        <f t="shared" si="1"/>
        <v>1.03</v>
      </c>
    </row>
    <row r="12" spans="1:10" ht="30" customHeight="1">
      <c r="A12" s="16">
        <v>23010112</v>
      </c>
      <c r="B12" s="17" t="s">
        <v>18</v>
      </c>
      <c r="C12" s="70">
        <f t="shared" ref="C12" si="2">PRODUCT(H12,1.02)</f>
        <v>165173904</v>
      </c>
      <c r="D12" s="70">
        <v>166793256</v>
      </c>
      <c r="E12" s="15">
        <f>PRODUCT(D12,1.05)</f>
        <v>175132918.80000001</v>
      </c>
      <c r="F12" s="15">
        <f>PRODUCT(E12,1.05)</f>
        <v>183889564.74000001</v>
      </c>
      <c r="G12" s="15">
        <f>SUM(D12:F12)</f>
        <v>525815739.54000002</v>
      </c>
      <c r="H12" s="15">
        <v>161935200</v>
      </c>
      <c r="I12" s="19"/>
      <c r="J12" s="64">
        <f t="shared" si="1"/>
        <v>166793256</v>
      </c>
    </row>
    <row r="13" spans="1:10" ht="30" customHeight="1">
      <c r="A13" s="16">
        <v>23010113</v>
      </c>
      <c r="B13" s="17" t="s">
        <v>19</v>
      </c>
      <c r="C13" s="59"/>
      <c r="D13" s="59"/>
      <c r="E13" s="15"/>
      <c r="F13" s="15"/>
      <c r="G13" s="15"/>
      <c r="H13" s="59"/>
      <c r="I13" s="19"/>
      <c r="J13" s="64">
        <f t="shared" si="1"/>
        <v>1.03</v>
      </c>
    </row>
    <row r="14" spans="1:10" ht="30" customHeight="1">
      <c r="A14" s="16">
        <v>23010118</v>
      </c>
      <c r="B14" s="17" t="s">
        <v>24</v>
      </c>
      <c r="C14" s="15"/>
      <c r="D14" s="15"/>
      <c r="E14" s="15"/>
      <c r="F14" s="15"/>
      <c r="G14" s="15"/>
      <c r="H14" s="15"/>
      <c r="I14" s="19"/>
      <c r="J14" s="64">
        <f t="shared" si="1"/>
        <v>1.03</v>
      </c>
    </row>
    <row r="15" spans="1:10" ht="30" customHeight="1">
      <c r="A15" s="16">
        <v>23010119</v>
      </c>
      <c r="B15" s="17" t="s">
        <v>25</v>
      </c>
      <c r="C15" s="70">
        <f t="shared" ref="C15" si="3">PRODUCT(H15,1.02)</f>
        <v>55057968</v>
      </c>
      <c r="D15" s="70">
        <v>55597752</v>
      </c>
      <c r="E15" s="15">
        <f>PRODUCT(D15,1.05)</f>
        <v>58377639.600000001</v>
      </c>
      <c r="F15" s="15">
        <f>PRODUCT(E15,1.05)</f>
        <v>61296521.580000006</v>
      </c>
      <c r="G15" s="15">
        <f>SUM(D15:F15)</f>
        <v>175271913.18000001</v>
      </c>
      <c r="H15" s="15">
        <v>53978400</v>
      </c>
      <c r="I15" s="19"/>
      <c r="J15" s="64">
        <f t="shared" si="1"/>
        <v>55597752</v>
      </c>
    </row>
    <row r="16" spans="1:10" ht="30" customHeight="1">
      <c r="A16" s="16">
        <v>23010120</v>
      </c>
      <c r="B16" s="17" t="s">
        <v>26</v>
      </c>
      <c r="C16" s="15"/>
      <c r="D16" s="15"/>
      <c r="E16" s="15"/>
      <c r="F16" s="15"/>
      <c r="G16" s="15"/>
      <c r="H16" s="15"/>
      <c r="I16" s="19"/>
      <c r="J16" s="64">
        <f t="shared" si="1"/>
        <v>1.03</v>
      </c>
    </row>
    <row r="17" spans="1:10" s="11" customFormat="1" ht="30" customHeight="1">
      <c r="A17" s="71">
        <v>23010155</v>
      </c>
      <c r="B17" s="72" t="s">
        <v>145</v>
      </c>
      <c r="C17" s="70"/>
      <c r="D17" s="70"/>
      <c r="E17" s="70"/>
      <c r="F17" s="70"/>
      <c r="G17" s="70"/>
      <c r="H17" s="70"/>
      <c r="I17" s="20"/>
      <c r="J17" s="64">
        <f t="shared" si="1"/>
        <v>1.03</v>
      </c>
    </row>
    <row r="18" spans="1:10" s="11" customFormat="1" ht="30" customHeight="1">
      <c r="A18" s="71">
        <v>23010156</v>
      </c>
      <c r="B18" s="72" t="s">
        <v>156</v>
      </c>
      <c r="C18" s="70"/>
      <c r="D18" s="70"/>
      <c r="E18" s="70"/>
      <c r="F18" s="70"/>
      <c r="G18" s="70"/>
      <c r="H18" s="70"/>
      <c r="I18" s="20"/>
      <c r="J18" s="64">
        <f t="shared" si="1"/>
        <v>1.03</v>
      </c>
    </row>
    <row r="19" spans="1:10" ht="30" customHeight="1">
      <c r="A19" s="107"/>
      <c r="B19" s="108" t="s">
        <v>37</v>
      </c>
      <c r="C19" s="109">
        <f>SUM(C8:C18)</f>
        <v>275289840</v>
      </c>
      <c r="D19" s="109">
        <f>SUM(D8:D18)</f>
        <v>277988760</v>
      </c>
      <c r="E19" s="125">
        <f>SUM(E9:E18)</f>
        <v>291888198</v>
      </c>
      <c r="F19" s="125">
        <f>SUM(F9:F18)</f>
        <v>306482607.90000004</v>
      </c>
      <c r="G19" s="109">
        <f>SUM(G9:G18)</f>
        <v>876359565.9000001</v>
      </c>
      <c r="H19" s="109">
        <v>269892000</v>
      </c>
      <c r="I19" s="19"/>
      <c r="J19" s="64">
        <f t="shared" si="1"/>
        <v>277988760</v>
      </c>
    </row>
    <row r="20" spans="1:10" ht="30" customHeight="1">
      <c r="A20" s="16"/>
      <c r="B20" s="17"/>
      <c r="C20" s="15"/>
      <c r="D20" s="15"/>
      <c r="E20" s="15"/>
      <c r="F20" s="15"/>
      <c r="G20" s="15"/>
      <c r="H20" s="15"/>
      <c r="I20" s="19"/>
      <c r="J20" s="64">
        <f t="shared" si="1"/>
        <v>1.03</v>
      </c>
    </row>
    <row r="21" spans="1:10" ht="30" customHeight="1">
      <c r="A21" s="12">
        <v>23020100</v>
      </c>
      <c r="B21" s="13" t="s">
        <v>38</v>
      </c>
      <c r="C21" s="15"/>
      <c r="D21" s="15"/>
      <c r="E21" s="15"/>
      <c r="F21" s="15"/>
      <c r="G21" s="15"/>
      <c r="H21" s="15"/>
      <c r="I21" s="19"/>
      <c r="J21" s="64">
        <f t="shared" si="1"/>
        <v>1.03</v>
      </c>
    </row>
    <row r="22" spans="1:10" ht="30" customHeight="1">
      <c r="A22" s="16">
        <v>23020101</v>
      </c>
      <c r="B22" s="17" t="s">
        <v>102</v>
      </c>
      <c r="C22" s="70">
        <f t="shared" ref="C22:C23" si="4">PRODUCT(H22,1.02)</f>
        <v>275289840</v>
      </c>
      <c r="D22" s="70">
        <v>277988760</v>
      </c>
      <c r="E22" s="15">
        <f>PRODUCT(D22,1.05)</f>
        <v>291888198</v>
      </c>
      <c r="F22" s="15">
        <f>PRODUCT(E22,1.05)</f>
        <v>306482607.90000004</v>
      </c>
      <c r="G22" s="15">
        <f>SUM(D22:F22)</f>
        <v>876359565.9000001</v>
      </c>
      <c r="H22" s="15">
        <v>269892000</v>
      </c>
      <c r="I22" s="19"/>
      <c r="J22" s="64">
        <f t="shared" si="1"/>
        <v>277988760</v>
      </c>
    </row>
    <row r="23" spans="1:10" ht="30" customHeight="1">
      <c r="A23" s="16">
        <v>23020102</v>
      </c>
      <c r="B23" s="17" t="s">
        <v>40</v>
      </c>
      <c r="C23" s="70">
        <f t="shared" si="4"/>
        <v>275289840</v>
      </c>
      <c r="D23" s="70">
        <v>477988760</v>
      </c>
      <c r="E23" s="15">
        <f>PRODUCT(D23,1.05)</f>
        <v>501888198</v>
      </c>
      <c r="F23" s="15">
        <f>PRODUCT(E23,1.05)</f>
        <v>526982607.90000004</v>
      </c>
      <c r="G23" s="15">
        <f>SUM(D23:F23)</f>
        <v>1506859565.9000001</v>
      </c>
      <c r="H23" s="15">
        <v>269892000</v>
      </c>
      <c r="I23" s="19"/>
      <c r="J23" s="64">
        <f t="shared" si="1"/>
        <v>277988760</v>
      </c>
    </row>
    <row r="24" spans="1:10" ht="30" customHeight="1">
      <c r="A24" s="16">
        <v>23020103</v>
      </c>
      <c r="B24" s="17" t="s">
        <v>41</v>
      </c>
      <c r="C24" s="15"/>
      <c r="D24" s="15"/>
      <c r="E24" s="15"/>
      <c r="F24" s="15"/>
      <c r="G24" s="15"/>
      <c r="H24" s="15"/>
      <c r="I24" s="19"/>
      <c r="J24" s="64">
        <f t="shared" si="1"/>
        <v>1.03</v>
      </c>
    </row>
    <row r="25" spans="1:10" ht="30" customHeight="1">
      <c r="A25" s="16">
        <v>23020104</v>
      </c>
      <c r="B25" s="17" t="s">
        <v>42</v>
      </c>
      <c r="C25" s="15"/>
      <c r="D25" s="15"/>
      <c r="E25" s="15"/>
      <c r="F25" s="15"/>
      <c r="G25" s="15"/>
      <c r="H25" s="15"/>
      <c r="I25" s="19"/>
      <c r="J25" s="64">
        <f t="shared" si="1"/>
        <v>1.03</v>
      </c>
    </row>
    <row r="26" spans="1:10" ht="30" customHeight="1">
      <c r="A26" s="16">
        <v>23020113</v>
      </c>
      <c r="B26" s="17" t="s">
        <v>49</v>
      </c>
      <c r="C26" s="15"/>
      <c r="D26" s="15"/>
      <c r="E26" s="15"/>
      <c r="F26" s="15"/>
      <c r="G26" s="15"/>
      <c r="H26" s="15"/>
      <c r="I26" s="19"/>
      <c r="J26" s="64">
        <f t="shared" si="1"/>
        <v>1.03</v>
      </c>
    </row>
    <row r="27" spans="1:10" ht="30" customHeight="1">
      <c r="A27" s="16">
        <v>23020114</v>
      </c>
      <c r="B27" s="17" t="s">
        <v>50</v>
      </c>
      <c r="C27" s="70">
        <f t="shared" ref="C27" si="5">PRODUCT(H27,1.02)</f>
        <v>275289840</v>
      </c>
      <c r="D27" s="70">
        <v>277988760</v>
      </c>
      <c r="E27" s="15">
        <f>PRODUCT(D27,1.05)</f>
        <v>291888198</v>
      </c>
      <c r="F27" s="15">
        <f>PRODUCT(E27,1.05)</f>
        <v>306482607.90000004</v>
      </c>
      <c r="G27" s="15">
        <f>SUM(D27:F27)</f>
        <v>876359565.9000001</v>
      </c>
      <c r="H27" s="15">
        <v>269892000</v>
      </c>
      <c r="I27" s="19"/>
      <c r="J27" s="64">
        <f t="shared" si="1"/>
        <v>277988760</v>
      </c>
    </row>
    <row r="28" spans="1:10" ht="30" customHeight="1">
      <c r="A28" s="16">
        <v>23020115</v>
      </c>
      <c r="B28" s="17" t="s">
        <v>51</v>
      </c>
      <c r="C28" s="18"/>
      <c r="D28" s="18"/>
      <c r="E28" s="15"/>
      <c r="F28" s="15"/>
      <c r="G28" s="15"/>
      <c r="H28" s="18"/>
      <c r="I28" s="19"/>
      <c r="J28" s="64">
        <f t="shared" si="1"/>
        <v>1.03</v>
      </c>
    </row>
    <row r="29" spans="1:10" ht="30" customHeight="1">
      <c r="A29" s="16">
        <v>23020116</v>
      </c>
      <c r="B29" s="17" t="s">
        <v>52</v>
      </c>
      <c r="C29" s="18"/>
      <c r="D29" s="18"/>
      <c r="E29" s="15"/>
      <c r="F29" s="15"/>
      <c r="G29" s="15"/>
      <c r="H29" s="18"/>
      <c r="I29" s="19"/>
      <c r="J29" s="64">
        <f t="shared" si="1"/>
        <v>1.03</v>
      </c>
    </row>
    <row r="30" spans="1:10" ht="30" customHeight="1">
      <c r="A30" s="71">
        <v>23020144</v>
      </c>
      <c r="B30" s="72" t="s">
        <v>139</v>
      </c>
      <c r="C30" s="70"/>
      <c r="D30" s="70"/>
      <c r="E30" s="70"/>
      <c r="F30" s="70"/>
      <c r="G30" s="70"/>
      <c r="H30" s="70"/>
      <c r="I30" s="19"/>
      <c r="J30" s="64">
        <f t="shared" si="1"/>
        <v>1.03</v>
      </c>
    </row>
    <row r="31" spans="1:10" ht="30" customHeight="1">
      <c r="A31" s="71">
        <v>23020145</v>
      </c>
      <c r="B31" s="72" t="s">
        <v>170</v>
      </c>
      <c r="C31" s="70"/>
      <c r="D31" s="70"/>
      <c r="E31" s="70"/>
      <c r="F31" s="70"/>
      <c r="G31" s="70"/>
      <c r="H31" s="70"/>
      <c r="I31" s="19"/>
      <c r="J31" s="64">
        <f t="shared" si="1"/>
        <v>1.03</v>
      </c>
    </row>
    <row r="32" spans="1:10" ht="30" customHeight="1">
      <c r="A32" s="71">
        <v>23020146</v>
      </c>
      <c r="B32" s="72" t="s">
        <v>149</v>
      </c>
      <c r="C32" s="70">
        <f t="shared" ref="C32:C34" si="6">PRODUCT(H32,1.02)</f>
        <v>550579680</v>
      </c>
      <c r="D32" s="70">
        <v>555977520</v>
      </c>
      <c r="E32" s="15">
        <f t="shared" ref="E32:F34" si="7">PRODUCT(D32,1.05)</f>
        <v>583776396</v>
      </c>
      <c r="F32" s="15">
        <f t="shared" si="7"/>
        <v>612965215.80000007</v>
      </c>
      <c r="G32" s="70">
        <f>SUM(D32:F32)</f>
        <v>1752719131.8000002</v>
      </c>
      <c r="H32" s="70">
        <v>539784000</v>
      </c>
      <c r="I32" s="19"/>
      <c r="J32" s="64">
        <f t="shared" si="1"/>
        <v>555977520</v>
      </c>
    </row>
    <row r="33" spans="1:10" ht="30" customHeight="1">
      <c r="A33" s="71">
        <v>23020147</v>
      </c>
      <c r="B33" s="72" t="s">
        <v>171</v>
      </c>
      <c r="C33" s="70">
        <f t="shared" si="6"/>
        <v>385405776</v>
      </c>
      <c r="D33" s="70">
        <v>389184264</v>
      </c>
      <c r="E33" s="15">
        <f t="shared" si="7"/>
        <v>408643477.19999999</v>
      </c>
      <c r="F33" s="15">
        <f t="shared" si="7"/>
        <v>429075651.06</v>
      </c>
      <c r="G33" s="70">
        <f>SUM(D33:F33)</f>
        <v>1226903392.26</v>
      </c>
      <c r="H33" s="70">
        <v>377848800</v>
      </c>
      <c r="I33" s="19"/>
      <c r="J33" s="64">
        <f t="shared" si="1"/>
        <v>389184264</v>
      </c>
    </row>
    <row r="34" spans="1:10" ht="30" customHeight="1">
      <c r="A34" s="71">
        <v>23020148</v>
      </c>
      <c r="B34" s="72" t="s">
        <v>150</v>
      </c>
      <c r="C34" s="70">
        <f t="shared" si="6"/>
        <v>330347808</v>
      </c>
      <c r="D34" s="70">
        <v>333586512</v>
      </c>
      <c r="E34" s="15">
        <f t="shared" si="7"/>
        <v>350265837.60000002</v>
      </c>
      <c r="F34" s="15">
        <f t="shared" si="7"/>
        <v>367779129.48000002</v>
      </c>
      <c r="G34" s="70">
        <f>SUM(D34:F34)</f>
        <v>1051631479.08</v>
      </c>
      <c r="H34" s="70">
        <v>323870400</v>
      </c>
      <c r="I34" s="19"/>
      <c r="J34" s="64">
        <f t="shared" si="1"/>
        <v>333586512</v>
      </c>
    </row>
    <row r="35" spans="1:10" ht="30" customHeight="1">
      <c r="A35" s="71">
        <v>23020149</v>
      </c>
      <c r="B35" s="72" t="s">
        <v>153</v>
      </c>
      <c r="C35" s="70"/>
      <c r="D35" s="70"/>
      <c r="E35" s="70"/>
      <c r="F35" s="70"/>
      <c r="G35" s="70"/>
      <c r="H35" s="70"/>
      <c r="I35" s="19"/>
      <c r="J35" s="64">
        <f t="shared" si="1"/>
        <v>1.03</v>
      </c>
    </row>
    <row r="36" spans="1:10" ht="30" customHeight="1">
      <c r="A36" s="71">
        <v>23020150</v>
      </c>
      <c r="B36" s="72" t="s">
        <v>154</v>
      </c>
      <c r="C36" s="70"/>
      <c r="D36" s="70"/>
      <c r="E36" s="70"/>
      <c r="F36" s="70"/>
      <c r="G36" s="70"/>
      <c r="H36" s="70"/>
      <c r="I36" s="19"/>
      <c r="J36" s="64">
        <f t="shared" si="1"/>
        <v>1.03</v>
      </c>
    </row>
    <row r="37" spans="1:10" ht="30" customHeight="1">
      <c r="A37" s="71">
        <v>23020151</v>
      </c>
      <c r="B37" s="72" t="s">
        <v>155</v>
      </c>
      <c r="C37" s="70"/>
      <c r="D37" s="70"/>
      <c r="E37" s="70"/>
      <c r="F37" s="70"/>
      <c r="G37" s="70"/>
      <c r="H37" s="70"/>
      <c r="I37" s="19"/>
      <c r="J37" s="64">
        <f t="shared" si="1"/>
        <v>1.03</v>
      </c>
    </row>
    <row r="38" spans="1:10" ht="30" customHeight="1">
      <c r="A38" s="71">
        <v>23020152</v>
      </c>
      <c r="B38" s="72" t="s">
        <v>172</v>
      </c>
      <c r="C38" s="70"/>
      <c r="D38" s="70"/>
      <c r="E38" s="70"/>
      <c r="F38" s="70"/>
      <c r="G38" s="70"/>
      <c r="H38" s="70"/>
      <c r="I38" s="19"/>
      <c r="J38" s="64">
        <f t="shared" si="1"/>
        <v>1.03</v>
      </c>
    </row>
    <row r="39" spans="1:10" ht="30" customHeight="1">
      <c r="A39" s="107"/>
      <c r="B39" s="108" t="s">
        <v>37</v>
      </c>
      <c r="C39" s="109">
        <f>SUM(C22:C38)</f>
        <v>2092202784</v>
      </c>
      <c r="D39" s="109">
        <f>SUM(D22:D38)</f>
        <v>2312714576</v>
      </c>
      <c r="E39" s="125">
        <f>SUM(E22:E38)</f>
        <v>2428350304.8000002</v>
      </c>
      <c r="F39" s="125">
        <f>SUM(F22:F38)</f>
        <v>2549767820.04</v>
      </c>
      <c r="G39" s="109">
        <f>SUM(G22:G38)</f>
        <v>7290832700.8400002</v>
      </c>
      <c r="H39" s="109">
        <v>2051179200</v>
      </c>
      <c r="I39" s="19"/>
      <c r="J39" s="64">
        <f t="shared" si="1"/>
        <v>2112714576</v>
      </c>
    </row>
    <row r="40" spans="1:10" ht="30" customHeight="1">
      <c r="A40" s="16"/>
      <c r="B40" s="13"/>
      <c r="C40" s="15"/>
      <c r="D40" s="15"/>
      <c r="E40" s="15"/>
      <c r="F40" s="15"/>
      <c r="G40" s="15"/>
      <c r="H40" s="15"/>
      <c r="I40" s="19"/>
      <c r="J40" s="64">
        <f t="shared" si="1"/>
        <v>1.03</v>
      </c>
    </row>
    <row r="41" spans="1:10" ht="30" customHeight="1">
      <c r="A41" s="12">
        <v>23030100</v>
      </c>
      <c r="B41" s="13" t="s">
        <v>61</v>
      </c>
      <c r="C41" s="15"/>
      <c r="D41" s="15"/>
      <c r="E41" s="15"/>
      <c r="F41" s="15"/>
      <c r="G41" s="15"/>
      <c r="H41" s="15"/>
      <c r="I41" s="19"/>
      <c r="J41" s="64">
        <f t="shared" si="1"/>
        <v>1.03</v>
      </c>
    </row>
    <row r="42" spans="1:10" ht="30" customHeight="1">
      <c r="A42" s="16">
        <v>23030101</v>
      </c>
      <c r="B42" s="17" t="s">
        <v>62</v>
      </c>
      <c r="C42" s="15"/>
      <c r="D42" s="15"/>
      <c r="E42" s="15"/>
      <c r="F42" s="15"/>
      <c r="G42" s="15"/>
      <c r="H42" s="15"/>
      <c r="I42" s="19"/>
      <c r="J42" s="64">
        <f t="shared" si="1"/>
        <v>1.03</v>
      </c>
    </row>
    <row r="43" spans="1:10" ht="30" customHeight="1">
      <c r="A43" s="16">
        <v>23030102</v>
      </c>
      <c r="B43" s="17" t="s">
        <v>63</v>
      </c>
      <c r="C43" s="15"/>
      <c r="D43" s="15"/>
      <c r="E43" s="15"/>
      <c r="F43" s="15"/>
      <c r="G43" s="15"/>
      <c r="H43" s="15"/>
      <c r="I43" s="19"/>
      <c r="J43" s="64">
        <f t="shared" si="1"/>
        <v>1.03</v>
      </c>
    </row>
    <row r="44" spans="1:10" ht="30" customHeight="1">
      <c r="A44" s="71">
        <v>23020153</v>
      </c>
      <c r="B44" s="72" t="s">
        <v>184</v>
      </c>
      <c r="C44" s="70"/>
      <c r="D44" s="70"/>
      <c r="E44" s="70"/>
      <c r="F44" s="70"/>
      <c r="G44" s="70"/>
      <c r="H44" s="70"/>
      <c r="I44" s="19"/>
      <c r="J44" s="64">
        <f t="shared" si="1"/>
        <v>1.03</v>
      </c>
    </row>
    <row r="45" spans="1:10" ht="30" customHeight="1">
      <c r="A45" s="71">
        <v>23020154</v>
      </c>
      <c r="B45" s="72" t="s">
        <v>185</v>
      </c>
      <c r="C45" s="70"/>
      <c r="D45" s="70"/>
      <c r="E45" s="70"/>
      <c r="F45" s="70"/>
      <c r="G45" s="70"/>
      <c r="H45" s="70"/>
      <c r="I45" s="19"/>
      <c r="J45" s="64">
        <f t="shared" si="1"/>
        <v>1.03</v>
      </c>
    </row>
    <row r="46" spans="1:10" ht="30" customHeight="1">
      <c r="A46" s="71">
        <v>23020155</v>
      </c>
      <c r="B46" s="72" t="s">
        <v>186</v>
      </c>
      <c r="C46" s="70"/>
      <c r="D46" s="70"/>
      <c r="E46" s="70"/>
      <c r="F46" s="70"/>
      <c r="G46" s="70"/>
      <c r="H46" s="70"/>
      <c r="I46" s="19"/>
      <c r="J46" s="64">
        <f t="shared" si="1"/>
        <v>1.03</v>
      </c>
    </row>
    <row r="47" spans="1:10" ht="30" customHeight="1">
      <c r="A47" s="71">
        <v>23020156</v>
      </c>
      <c r="B47" s="72" t="s">
        <v>100</v>
      </c>
      <c r="C47" s="70"/>
      <c r="D47" s="70"/>
      <c r="E47" s="70"/>
      <c r="F47" s="70"/>
      <c r="G47" s="70"/>
      <c r="H47" s="70"/>
      <c r="I47" s="19"/>
      <c r="J47" s="64">
        <f t="shared" si="1"/>
        <v>1.03</v>
      </c>
    </row>
    <row r="48" spans="1:10" ht="30" customHeight="1">
      <c r="A48" s="107"/>
      <c r="B48" s="108" t="s">
        <v>37</v>
      </c>
      <c r="C48" s="109">
        <v>0</v>
      </c>
      <c r="D48" s="109"/>
      <c r="E48" s="110"/>
      <c r="F48" s="110"/>
      <c r="G48" s="109"/>
      <c r="H48" s="109"/>
      <c r="I48" s="19"/>
      <c r="J48" s="64">
        <f t="shared" si="1"/>
        <v>1.03</v>
      </c>
    </row>
    <row r="49" spans="1:10" ht="30" customHeight="1">
      <c r="A49" s="16"/>
      <c r="B49" s="13"/>
      <c r="C49" s="15"/>
      <c r="D49" s="15"/>
      <c r="E49" s="15"/>
      <c r="F49" s="15"/>
      <c r="G49" s="15"/>
      <c r="H49" s="15"/>
      <c r="I49" s="19"/>
      <c r="J49" s="64">
        <f t="shared" si="1"/>
        <v>1.03</v>
      </c>
    </row>
    <row r="50" spans="1:10" ht="30" customHeight="1">
      <c r="A50" s="12">
        <v>23040100</v>
      </c>
      <c r="B50" s="13" t="s">
        <v>83</v>
      </c>
      <c r="C50" s="15"/>
      <c r="D50" s="15"/>
      <c r="E50" s="15"/>
      <c r="F50" s="15"/>
      <c r="G50" s="15"/>
      <c r="H50" s="15"/>
      <c r="I50" s="19"/>
      <c r="J50" s="64">
        <f t="shared" si="1"/>
        <v>1.03</v>
      </c>
    </row>
    <row r="51" spans="1:10" ht="30" customHeight="1">
      <c r="A51" s="16">
        <v>23040101</v>
      </c>
      <c r="B51" s="17" t="s">
        <v>84</v>
      </c>
      <c r="C51" s="15"/>
      <c r="D51" s="15"/>
      <c r="E51" s="15"/>
      <c r="F51" s="15"/>
      <c r="G51" s="15"/>
      <c r="H51" s="15"/>
      <c r="I51" s="19"/>
      <c r="J51" s="64">
        <f t="shared" si="1"/>
        <v>1.03</v>
      </c>
    </row>
    <row r="52" spans="1:10" ht="30" customHeight="1">
      <c r="A52" s="71">
        <v>23040109</v>
      </c>
      <c r="B52" s="72" t="s">
        <v>200</v>
      </c>
      <c r="C52" s="70"/>
      <c r="D52" s="70"/>
      <c r="E52" s="70"/>
      <c r="F52" s="70"/>
      <c r="G52" s="70"/>
      <c r="H52" s="70"/>
      <c r="I52" s="19"/>
      <c r="J52" s="64">
        <f t="shared" si="1"/>
        <v>1.03</v>
      </c>
    </row>
    <row r="53" spans="1:10" ht="30" customHeight="1">
      <c r="A53" s="107"/>
      <c r="B53" s="108" t="s">
        <v>37</v>
      </c>
      <c r="C53" s="109">
        <v>0</v>
      </c>
      <c r="D53" s="109"/>
      <c r="E53" s="110"/>
      <c r="F53" s="110"/>
      <c r="G53" s="109"/>
      <c r="H53" s="109"/>
      <c r="I53" s="19"/>
      <c r="J53" s="64">
        <f t="shared" si="1"/>
        <v>1.03</v>
      </c>
    </row>
    <row r="54" spans="1:10" ht="30" customHeight="1">
      <c r="A54" s="16"/>
      <c r="B54" s="13"/>
      <c r="C54" s="15"/>
      <c r="D54" s="15"/>
      <c r="E54" s="15"/>
      <c r="F54" s="15"/>
      <c r="G54" s="15"/>
      <c r="H54" s="15"/>
      <c r="I54" s="19"/>
      <c r="J54" s="64">
        <f t="shared" si="1"/>
        <v>1.03</v>
      </c>
    </row>
    <row r="55" spans="1:10" ht="30" customHeight="1">
      <c r="A55" s="12">
        <v>23050100</v>
      </c>
      <c r="B55" s="13" t="s">
        <v>89</v>
      </c>
      <c r="C55" s="15"/>
      <c r="D55" s="15"/>
      <c r="E55" s="15"/>
      <c r="F55" s="15"/>
      <c r="G55" s="15"/>
      <c r="H55" s="15"/>
      <c r="I55" s="19"/>
      <c r="J55" s="64">
        <f t="shared" si="1"/>
        <v>1.03</v>
      </c>
    </row>
    <row r="56" spans="1:10" ht="30" customHeight="1">
      <c r="A56" s="16">
        <v>23050101</v>
      </c>
      <c r="B56" s="17" t="s">
        <v>90</v>
      </c>
      <c r="C56" s="15"/>
      <c r="D56" s="15"/>
      <c r="E56" s="15"/>
      <c r="F56" s="15"/>
      <c r="G56" s="15"/>
      <c r="H56" s="15"/>
      <c r="I56" s="19"/>
      <c r="J56" s="64">
        <f t="shared" si="1"/>
        <v>1.03</v>
      </c>
    </row>
    <row r="57" spans="1:10" ht="30" customHeight="1">
      <c r="A57" s="16">
        <v>23050130</v>
      </c>
      <c r="B57" s="17" t="s">
        <v>400</v>
      </c>
      <c r="C57" s="15"/>
      <c r="D57" s="15">
        <v>150000000</v>
      </c>
      <c r="E57" s="15">
        <f t="shared" ref="E57" si="8">PRODUCT(D57,1.05)</f>
        <v>157500000</v>
      </c>
      <c r="F57" s="15">
        <f t="shared" ref="F57" si="9">PRODUCT(E57,1.05)</f>
        <v>165375000</v>
      </c>
      <c r="G57" s="15"/>
      <c r="H57" s="15"/>
      <c r="I57" s="19"/>
      <c r="J57" s="64"/>
    </row>
    <row r="58" spans="1:10" ht="46.5" customHeight="1">
      <c r="A58" s="71">
        <v>23050149</v>
      </c>
      <c r="B58" s="75" t="s">
        <v>198</v>
      </c>
      <c r="C58" s="70"/>
      <c r="D58" s="70"/>
      <c r="E58" s="70"/>
      <c r="F58" s="70"/>
      <c r="G58" s="70"/>
      <c r="H58" s="70"/>
      <c r="I58" s="19"/>
      <c r="J58" s="64">
        <f t="shared" si="1"/>
        <v>1.03</v>
      </c>
    </row>
    <row r="59" spans="1:10" ht="30" customHeight="1">
      <c r="A59" s="107"/>
      <c r="B59" s="108" t="s">
        <v>37</v>
      </c>
      <c r="C59" s="109">
        <v>0</v>
      </c>
      <c r="D59" s="109">
        <f>SUM(D56:D58)</f>
        <v>150000000</v>
      </c>
      <c r="E59" s="110"/>
      <c r="F59" s="110"/>
      <c r="G59" s="109"/>
      <c r="H59" s="109"/>
      <c r="I59" s="19"/>
      <c r="J59" s="64">
        <f t="shared" si="1"/>
        <v>1.03</v>
      </c>
    </row>
    <row r="60" spans="1:10" ht="30" customHeight="1">
      <c r="A60" s="16"/>
      <c r="B60" s="13"/>
      <c r="C60" s="18"/>
      <c r="D60" s="18"/>
      <c r="E60" s="18"/>
      <c r="F60" s="18"/>
      <c r="G60" s="18"/>
      <c r="H60" s="18"/>
      <c r="I60" s="19"/>
      <c r="J60" s="64">
        <f t="shared" si="1"/>
        <v>1.03</v>
      </c>
    </row>
    <row r="61" spans="1:10" ht="30" customHeight="1">
      <c r="A61" s="107"/>
      <c r="B61" s="108" t="s">
        <v>95</v>
      </c>
      <c r="C61" s="109">
        <f>SUM(C39,C19,)</f>
        <v>2367492624</v>
      </c>
      <c r="D61" s="109">
        <f>SUM(D59,D53,D48,D39,D19)</f>
        <v>2740703336</v>
      </c>
      <c r="E61" s="109">
        <f>SUM(E59,E53,E48,E39,E19)</f>
        <v>2720238502.8000002</v>
      </c>
      <c r="F61" s="109">
        <f>SUM(F59,F53,F48,F39,F19)</f>
        <v>2856250427.9400001</v>
      </c>
      <c r="G61" s="109">
        <f>SUM(G59,G53,G48,G39,G19)</f>
        <v>8167192266.7399998</v>
      </c>
      <c r="H61" s="109">
        <v>2321071200</v>
      </c>
      <c r="I61" s="19"/>
      <c r="J61" s="64">
        <f t="shared" si="1"/>
        <v>2390703336</v>
      </c>
    </row>
    <row r="62" spans="1:10">
      <c r="C62" s="8"/>
      <c r="D62" s="8"/>
      <c r="E62" s="8"/>
      <c r="F62" s="8"/>
      <c r="G62" s="8"/>
      <c r="H62" s="8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4" firstPageNumber="279" orientation="landscape" useFirstPageNumber="1" verticalDpi="300" r:id="rId1"/>
  <headerFooter>
    <oddFooter>&amp;C&amp;"Arial Black,Regular"&amp;18&amp;P</oddFooter>
  </headerFooter>
  <rowBreaks count="1" manualBreakCount="1">
    <brk id="31" max="7" man="1"/>
  </rowBreaks>
</worksheet>
</file>

<file path=xl/worksheets/sheet61.xml><?xml version="1.0" encoding="utf-8"?>
<worksheet xmlns="http://schemas.openxmlformats.org/spreadsheetml/2006/main" xmlns:r="http://schemas.openxmlformats.org/officeDocument/2006/relationships">
  <dimension ref="A1:J94"/>
  <sheetViews>
    <sheetView view="pageBreakPreview" topLeftCell="A40" zoomScale="60" workbookViewId="0">
      <selection activeCell="B52" sqref="B52"/>
    </sheetView>
  </sheetViews>
  <sheetFormatPr defaultColWidth="9.140625" defaultRowHeight="16.5"/>
  <cols>
    <col min="1" max="1" width="14.28515625" style="6" customWidth="1"/>
    <col min="2" max="2" width="116.5703125" style="1" customWidth="1"/>
    <col min="3" max="3" width="0.28515625" style="1" customWidth="1"/>
    <col min="4" max="4" width="17.7109375" style="1" customWidth="1"/>
    <col min="5" max="5" width="17.85546875" style="1" customWidth="1"/>
    <col min="6" max="6" width="19.5703125" style="1" customWidth="1"/>
    <col min="7" max="7" width="19.7109375" style="1" customWidth="1"/>
    <col min="8" max="8" width="18" style="1" customWidth="1"/>
    <col min="9" max="9" width="9.140625" style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239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99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10" s="11" customFormat="1" ht="30" customHeight="1">
      <c r="A9" s="71">
        <v>23010155</v>
      </c>
      <c r="B9" s="72" t="s">
        <v>145</v>
      </c>
      <c r="C9" s="70"/>
      <c r="D9" s="70"/>
      <c r="E9" s="70"/>
      <c r="F9" s="70"/>
      <c r="G9" s="70"/>
      <c r="H9" s="70"/>
    </row>
    <row r="10" spans="1:10" s="11" customFormat="1" ht="30" customHeight="1">
      <c r="A10" s="71">
        <v>23010156</v>
      </c>
      <c r="B10" s="72" t="s">
        <v>156</v>
      </c>
      <c r="C10" s="70"/>
      <c r="D10" s="70"/>
      <c r="E10" s="70"/>
      <c r="F10" s="70"/>
      <c r="G10" s="70"/>
      <c r="H10" s="70"/>
    </row>
    <row r="11" spans="1:10" ht="30" customHeight="1">
      <c r="A11" s="107"/>
      <c r="B11" s="108" t="s">
        <v>37</v>
      </c>
      <c r="C11" s="109">
        <v>0</v>
      </c>
      <c r="D11" s="109"/>
      <c r="E11" s="110"/>
      <c r="F11" s="110"/>
      <c r="G11" s="109"/>
      <c r="H11" s="109">
        <v>0</v>
      </c>
    </row>
    <row r="12" spans="1:10" ht="30" customHeight="1">
      <c r="A12" s="16"/>
      <c r="B12" s="17"/>
      <c r="C12" s="15"/>
      <c r="D12" s="15"/>
      <c r="E12" s="15"/>
      <c r="F12" s="15"/>
      <c r="G12" s="15"/>
      <c r="H12" s="15"/>
    </row>
    <row r="13" spans="1:10" ht="30" customHeight="1">
      <c r="A13" s="12">
        <v>23020100</v>
      </c>
      <c r="B13" s="13" t="s">
        <v>38</v>
      </c>
      <c r="C13" s="15"/>
      <c r="D13" s="15"/>
      <c r="E13" s="15"/>
      <c r="F13" s="15"/>
      <c r="G13" s="15"/>
      <c r="H13" s="15"/>
    </row>
    <row r="14" spans="1:10" ht="30" customHeight="1">
      <c r="A14" s="16">
        <v>23020101</v>
      </c>
      <c r="B14" s="17" t="s">
        <v>102</v>
      </c>
      <c r="C14" s="70">
        <f t="shared" ref="C14" si="0">PRODUCT(H14,1.02)</f>
        <v>11011593.6</v>
      </c>
      <c r="D14" s="70">
        <v>10795680</v>
      </c>
      <c r="E14" s="15">
        <f>PRODUCT(D14,1.05)</f>
        <v>11335464</v>
      </c>
      <c r="F14" s="15">
        <f>PRODUCT(E14,1.05)</f>
        <v>11902237.200000001</v>
      </c>
      <c r="G14" s="15">
        <f>SUM(D14:F14)</f>
        <v>34033381.200000003</v>
      </c>
      <c r="H14" s="15">
        <v>10795680</v>
      </c>
      <c r="J14" s="64">
        <f>PRODUCT(H14,1.03)</f>
        <v>11119550.4</v>
      </c>
    </row>
    <row r="15" spans="1:10" ht="30" customHeight="1">
      <c r="A15" s="16">
        <v>23020102</v>
      </c>
      <c r="B15" s="17" t="s">
        <v>40</v>
      </c>
      <c r="C15" s="15"/>
      <c r="D15" s="15"/>
      <c r="E15" s="15"/>
      <c r="F15" s="15"/>
      <c r="G15" s="15"/>
      <c r="H15" s="15"/>
      <c r="J15" s="64">
        <f t="shared" ref="J15:J51" si="1">PRODUCT(H15,1.03)</f>
        <v>1.03</v>
      </c>
    </row>
    <row r="16" spans="1:10" ht="30" customHeight="1">
      <c r="A16" s="16">
        <v>23020145</v>
      </c>
      <c r="B16" s="17" t="s">
        <v>170</v>
      </c>
      <c r="C16" s="15"/>
      <c r="D16" s="15"/>
      <c r="E16" s="15"/>
      <c r="F16" s="15"/>
      <c r="G16" s="15"/>
      <c r="H16" s="15"/>
      <c r="J16" s="64">
        <f t="shared" si="1"/>
        <v>1.03</v>
      </c>
    </row>
    <row r="17" spans="1:10" ht="30" customHeight="1">
      <c r="A17" s="16">
        <v>23020146</v>
      </c>
      <c r="B17" s="17" t="s">
        <v>149</v>
      </c>
      <c r="C17" s="70">
        <f t="shared" ref="C17" si="2">PRODUCT(H17,1.02)</f>
        <v>132139123.2</v>
      </c>
      <c r="D17" s="70">
        <v>129548160</v>
      </c>
      <c r="E17" s="15">
        <f>PRODUCT(D17,1.05)</f>
        <v>136025568</v>
      </c>
      <c r="F17" s="15">
        <f>PRODUCT(E17,1.05)</f>
        <v>142826846.40000001</v>
      </c>
      <c r="G17" s="15">
        <f>SUM(D17:F17)</f>
        <v>408400574.39999998</v>
      </c>
      <c r="H17" s="15">
        <v>129548160</v>
      </c>
      <c r="J17" s="64">
        <f t="shared" si="1"/>
        <v>133434604.8</v>
      </c>
    </row>
    <row r="18" spans="1:10" ht="30" customHeight="1">
      <c r="A18" s="16">
        <v>23020147</v>
      </c>
      <c r="B18" s="17" t="s">
        <v>171</v>
      </c>
      <c r="C18" s="15"/>
      <c r="D18" s="15"/>
      <c r="E18" s="15"/>
      <c r="F18" s="15"/>
      <c r="G18" s="15"/>
      <c r="H18" s="15"/>
      <c r="J18" s="64">
        <f t="shared" si="1"/>
        <v>1.03</v>
      </c>
    </row>
    <row r="19" spans="1:10" ht="30" customHeight="1">
      <c r="A19" s="16">
        <v>23020151</v>
      </c>
      <c r="B19" s="17" t="s">
        <v>155</v>
      </c>
      <c r="C19" s="15"/>
      <c r="D19" s="15"/>
      <c r="E19" s="15"/>
      <c r="F19" s="15"/>
      <c r="G19" s="15"/>
      <c r="H19" s="15"/>
      <c r="J19" s="64">
        <f t="shared" si="1"/>
        <v>1.03</v>
      </c>
    </row>
    <row r="20" spans="1:10" ht="30" customHeight="1">
      <c r="A20" s="16">
        <v>23020152</v>
      </c>
      <c r="B20" s="17" t="s">
        <v>172</v>
      </c>
      <c r="C20" s="15"/>
      <c r="D20" s="15"/>
      <c r="E20" s="15"/>
      <c r="F20" s="15"/>
      <c r="G20" s="15"/>
      <c r="H20" s="15"/>
      <c r="J20" s="64">
        <f t="shared" si="1"/>
        <v>1.03</v>
      </c>
    </row>
    <row r="21" spans="1:10" ht="30" customHeight="1">
      <c r="A21" s="107"/>
      <c r="B21" s="108" t="s">
        <v>37</v>
      </c>
      <c r="C21" s="109">
        <f>SUM(C14:C20)</f>
        <v>143150716.80000001</v>
      </c>
      <c r="D21" s="109">
        <f>SUM(D14:D20)</f>
        <v>140343840</v>
      </c>
      <c r="E21" s="125">
        <f>SUM(E14:E20)</f>
        <v>147361032</v>
      </c>
      <c r="F21" s="125">
        <f>SUM(F14:F20)</f>
        <v>154729083.59999999</v>
      </c>
      <c r="G21" s="109">
        <f>SUM(G14:G20)</f>
        <v>442433955.59999996</v>
      </c>
      <c r="H21" s="109">
        <v>140343840</v>
      </c>
      <c r="J21" s="64">
        <f t="shared" si="1"/>
        <v>144554155.20000002</v>
      </c>
    </row>
    <row r="22" spans="1:10" ht="30" customHeight="1">
      <c r="A22" s="16"/>
      <c r="B22" s="13"/>
      <c r="C22" s="15"/>
      <c r="D22" s="15"/>
      <c r="E22" s="15"/>
      <c r="F22" s="15"/>
      <c r="G22" s="15"/>
      <c r="H22" s="15"/>
      <c r="J22" s="64">
        <f t="shared" si="1"/>
        <v>1.03</v>
      </c>
    </row>
    <row r="23" spans="1:10" ht="30" customHeight="1">
      <c r="A23" s="12">
        <v>23030100</v>
      </c>
      <c r="B23" s="13" t="s">
        <v>61</v>
      </c>
      <c r="C23" s="15"/>
      <c r="D23" s="15"/>
      <c r="E23" s="15"/>
      <c r="F23" s="15"/>
      <c r="G23" s="15"/>
      <c r="H23" s="15"/>
      <c r="J23" s="64">
        <f t="shared" si="1"/>
        <v>1.03</v>
      </c>
    </row>
    <row r="24" spans="1:10" ht="30" customHeight="1">
      <c r="A24" s="16">
        <v>23030101</v>
      </c>
      <c r="B24" s="17" t="s">
        <v>62</v>
      </c>
      <c r="C24" s="70">
        <f t="shared" ref="C24" si="3">PRODUCT(H24,1.02)</f>
        <v>55057968</v>
      </c>
      <c r="D24" s="70">
        <v>53978400</v>
      </c>
      <c r="E24" s="15">
        <f>PRODUCT(D24,1.05)</f>
        <v>56677320</v>
      </c>
      <c r="F24" s="15">
        <f>PRODUCT(E24,1.05)</f>
        <v>59511186</v>
      </c>
      <c r="G24" s="15">
        <f>SUM(D24:F24)</f>
        <v>170166906</v>
      </c>
      <c r="H24" s="15">
        <v>53978400</v>
      </c>
      <c r="J24" s="64">
        <f t="shared" si="1"/>
        <v>55597752</v>
      </c>
    </row>
    <row r="25" spans="1:10" ht="30" customHeight="1">
      <c r="A25" s="16">
        <v>23030102</v>
      </c>
      <c r="B25" s="17" t="s">
        <v>63</v>
      </c>
      <c r="C25" s="15"/>
      <c r="D25" s="70">
        <v>0</v>
      </c>
      <c r="E25" s="15">
        <f t="shared" ref="E25:F25" si="4">PRODUCT(D25,1.05)</f>
        <v>0</v>
      </c>
      <c r="F25" s="15">
        <f t="shared" si="4"/>
        <v>0</v>
      </c>
      <c r="G25" s="15">
        <f>SUM(D25:F25)</f>
        <v>0</v>
      </c>
      <c r="H25" s="15">
        <v>0</v>
      </c>
      <c r="J25" s="64">
        <f t="shared" si="1"/>
        <v>0</v>
      </c>
    </row>
    <row r="26" spans="1:10" ht="30" customHeight="1">
      <c r="A26" s="16">
        <v>23030105</v>
      </c>
      <c r="B26" s="17" t="s">
        <v>143</v>
      </c>
      <c r="C26" s="70">
        <f t="shared" ref="C26" si="5">PRODUCT(H26,1.02)</f>
        <v>16517390.4</v>
      </c>
      <c r="D26" s="70">
        <v>16193520</v>
      </c>
      <c r="E26" s="15">
        <f t="shared" ref="E26:F26" si="6">PRODUCT(D26,1.05)</f>
        <v>17003196</v>
      </c>
      <c r="F26" s="15">
        <f t="shared" si="6"/>
        <v>17853355.800000001</v>
      </c>
      <c r="G26" s="15">
        <f>SUM(D26:F26)</f>
        <v>51050071.799999997</v>
      </c>
      <c r="H26" s="15">
        <v>16193520</v>
      </c>
      <c r="J26" s="64">
        <f t="shared" si="1"/>
        <v>16679325.6</v>
      </c>
    </row>
    <row r="27" spans="1:10" ht="30" customHeight="1">
      <c r="A27" s="16">
        <v>23030112</v>
      </c>
      <c r="B27" s="17" t="s">
        <v>71</v>
      </c>
      <c r="C27" s="15"/>
      <c r="D27" s="70">
        <v>0</v>
      </c>
      <c r="E27" s="15">
        <f t="shared" ref="E27:F27" si="7">PRODUCT(D27,1.05)</f>
        <v>0</v>
      </c>
      <c r="F27" s="15">
        <f t="shared" si="7"/>
        <v>0</v>
      </c>
      <c r="G27" s="15">
        <f>SUM(D27:F27)</f>
        <v>0</v>
      </c>
      <c r="H27" s="15">
        <v>0</v>
      </c>
      <c r="J27" s="64">
        <f t="shared" si="1"/>
        <v>0</v>
      </c>
    </row>
    <row r="28" spans="1:10" ht="30" customHeight="1">
      <c r="A28" s="16">
        <v>23030113</v>
      </c>
      <c r="B28" s="17" t="s">
        <v>72</v>
      </c>
      <c r="C28" s="70">
        <f t="shared" ref="C28" si="8">PRODUCT(H28,1.02)</f>
        <v>5505796.7999999998</v>
      </c>
      <c r="D28" s="70">
        <v>5397840</v>
      </c>
      <c r="E28" s="15">
        <f t="shared" ref="E28:F28" si="9">PRODUCT(D28,1.05)</f>
        <v>5667732</v>
      </c>
      <c r="F28" s="15">
        <f t="shared" si="9"/>
        <v>5951118.6000000006</v>
      </c>
      <c r="G28" s="15">
        <f>SUM(D28:F28)</f>
        <v>17016690.600000001</v>
      </c>
      <c r="H28" s="15">
        <v>5397840</v>
      </c>
      <c r="J28" s="64">
        <f t="shared" si="1"/>
        <v>5559775.2000000002</v>
      </c>
    </row>
    <row r="29" spans="1:10" ht="30" customHeight="1">
      <c r="A29" s="16">
        <v>23030114</v>
      </c>
      <c r="B29" s="17" t="s">
        <v>73</v>
      </c>
      <c r="C29" s="15"/>
      <c r="D29" s="15"/>
      <c r="E29" s="15"/>
      <c r="F29" s="15"/>
      <c r="G29" s="15"/>
      <c r="H29" s="15"/>
      <c r="J29" s="64">
        <f t="shared" si="1"/>
        <v>1.03</v>
      </c>
    </row>
    <row r="30" spans="1:10" ht="30" customHeight="1">
      <c r="A30" s="16">
        <v>23030127</v>
      </c>
      <c r="B30" s="17" t="s">
        <v>82</v>
      </c>
      <c r="C30" s="15"/>
      <c r="D30" s="15"/>
      <c r="E30" s="15"/>
      <c r="F30" s="15"/>
      <c r="G30" s="15"/>
      <c r="H30" s="15"/>
      <c r="J30" s="64">
        <f t="shared" si="1"/>
        <v>1.03</v>
      </c>
    </row>
    <row r="31" spans="1:10" ht="30" customHeight="1">
      <c r="A31" s="16">
        <v>23020155</v>
      </c>
      <c r="B31" s="17" t="s">
        <v>186</v>
      </c>
      <c r="C31" s="15"/>
      <c r="D31" s="15"/>
      <c r="E31" s="15"/>
      <c r="F31" s="15"/>
      <c r="G31" s="15"/>
      <c r="H31" s="15"/>
      <c r="J31" s="64">
        <f t="shared" si="1"/>
        <v>1.03</v>
      </c>
    </row>
    <row r="32" spans="1:10" ht="30" customHeight="1">
      <c r="A32" s="16">
        <v>23020156</v>
      </c>
      <c r="B32" s="17" t="s">
        <v>100</v>
      </c>
      <c r="C32" s="15"/>
      <c r="D32" s="15"/>
      <c r="E32" s="15"/>
      <c r="F32" s="15"/>
      <c r="G32" s="15"/>
      <c r="H32" s="15"/>
      <c r="J32" s="64">
        <f t="shared" si="1"/>
        <v>1.03</v>
      </c>
    </row>
    <row r="33" spans="1:10" ht="30" customHeight="1">
      <c r="A33" s="107"/>
      <c r="B33" s="108" t="s">
        <v>37</v>
      </c>
      <c r="C33" s="109">
        <f>SUM(C24:C32)</f>
        <v>77081155.200000003</v>
      </c>
      <c r="D33" s="109">
        <f>SUM(D24:D32)</f>
        <v>75569760</v>
      </c>
      <c r="E33" s="125">
        <f>SUM(E24:E32)</f>
        <v>79348248</v>
      </c>
      <c r="F33" s="125">
        <f>SUM(F24:F32)</f>
        <v>83315660.399999991</v>
      </c>
      <c r="G33" s="109">
        <f>SUM(G24:G32)</f>
        <v>238233668.40000001</v>
      </c>
      <c r="H33" s="109">
        <v>75569760</v>
      </c>
      <c r="J33" s="64">
        <f t="shared" si="1"/>
        <v>77836852.799999997</v>
      </c>
    </row>
    <row r="34" spans="1:10" ht="30" customHeight="1">
      <c r="A34" s="16"/>
      <c r="B34" s="13"/>
      <c r="C34" s="15"/>
      <c r="D34" s="15"/>
      <c r="E34" s="15"/>
      <c r="F34" s="15"/>
      <c r="G34" s="15"/>
      <c r="H34" s="15"/>
      <c r="J34" s="64">
        <f t="shared" si="1"/>
        <v>1.03</v>
      </c>
    </row>
    <row r="35" spans="1:10" ht="30" customHeight="1">
      <c r="A35" s="12">
        <v>23040100</v>
      </c>
      <c r="B35" s="13" t="s">
        <v>83</v>
      </c>
      <c r="C35" s="15"/>
      <c r="D35" s="15"/>
      <c r="E35" s="15"/>
      <c r="F35" s="15"/>
      <c r="G35" s="15"/>
      <c r="H35" s="15"/>
      <c r="J35" s="64">
        <f t="shared" si="1"/>
        <v>1.03</v>
      </c>
    </row>
    <row r="36" spans="1:10" ht="30" customHeight="1">
      <c r="A36" s="16">
        <v>23040101</v>
      </c>
      <c r="B36" s="17" t="s">
        <v>84</v>
      </c>
      <c r="C36" s="15"/>
      <c r="D36" s="15"/>
      <c r="E36" s="15"/>
      <c r="F36" s="15"/>
      <c r="G36" s="15"/>
      <c r="H36" s="15"/>
      <c r="J36" s="64">
        <f t="shared" si="1"/>
        <v>1.03</v>
      </c>
    </row>
    <row r="37" spans="1:10" ht="30" customHeight="1">
      <c r="A37" s="16">
        <v>23040102</v>
      </c>
      <c r="B37" s="17" t="s">
        <v>85</v>
      </c>
      <c r="C37" s="15"/>
      <c r="D37" s="15"/>
      <c r="E37" s="15"/>
      <c r="F37" s="15"/>
      <c r="G37" s="15"/>
      <c r="H37" s="15"/>
      <c r="J37" s="64">
        <f t="shared" si="1"/>
        <v>1.03</v>
      </c>
    </row>
    <row r="38" spans="1:10" ht="30" customHeight="1">
      <c r="A38" s="16">
        <v>23040107</v>
      </c>
      <c r="B38" s="17" t="s">
        <v>104</v>
      </c>
      <c r="C38" s="15"/>
      <c r="D38" s="15"/>
      <c r="E38" s="15"/>
      <c r="F38" s="15"/>
      <c r="G38" s="15"/>
      <c r="H38" s="15"/>
      <c r="J38" s="64">
        <f t="shared" si="1"/>
        <v>1.03</v>
      </c>
    </row>
    <row r="39" spans="1:10" ht="30" customHeight="1">
      <c r="A39" s="16">
        <v>23040108</v>
      </c>
      <c r="B39" s="17" t="s">
        <v>103</v>
      </c>
      <c r="C39" s="15"/>
      <c r="D39" s="15"/>
      <c r="E39" s="15"/>
      <c r="F39" s="15"/>
      <c r="G39" s="15"/>
      <c r="H39" s="15"/>
      <c r="J39" s="64">
        <f t="shared" si="1"/>
        <v>1.03</v>
      </c>
    </row>
    <row r="40" spans="1:10" ht="30" customHeight="1">
      <c r="A40" s="16">
        <v>23040109</v>
      </c>
      <c r="B40" s="17" t="s">
        <v>200</v>
      </c>
      <c r="C40" s="15"/>
      <c r="D40" s="15"/>
      <c r="E40" s="15"/>
      <c r="F40" s="15"/>
      <c r="G40" s="15"/>
      <c r="H40" s="15"/>
      <c r="J40" s="64">
        <f t="shared" si="1"/>
        <v>1.03</v>
      </c>
    </row>
    <row r="41" spans="1:10" ht="30" customHeight="1">
      <c r="A41" s="107"/>
      <c r="B41" s="108" t="s">
        <v>37</v>
      </c>
      <c r="C41" s="109">
        <v>0</v>
      </c>
      <c r="D41" s="109"/>
      <c r="E41" s="110"/>
      <c r="F41" s="110"/>
      <c r="G41" s="109"/>
      <c r="H41" s="109"/>
      <c r="J41" s="64">
        <f t="shared" si="1"/>
        <v>1.03</v>
      </c>
    </row>
    <row r="42" spans="1:10" ht="30" customHeight="1">
      <c r="A42" s="16"/>
      <c r="B42" s="13"/>
      <c r="C42" s="15"/>
      <c r="D42" s="15"/>
      <c r="E42" s="15"/>
      <c r="F42" s="15"/>
      <c r="G42" s="15"/>
      <c r="H42" s="15"/>
      <c r="J42" s="64">
        <f t="shared" si="1"/>
        <v>1.03</v>
      </c>
    </row>
    <row r="43" spans="1:10" ht="30" customHeight="1">
      <c r="A43" s="12">
        <v>23050100</v>
      </c>
      <c r="B43" s="13" t="s">
        <v>89</v>
      </c>
      <c r="C43" s="15"/>
      <c r="D43" s="15"/>
      <c r="E43" s="15"/>
      <c r="F43" s="15"/>
      <c r="G43" s="15"/>
      <c r="H43" s="15"/>
      <c r="J43" s="64">
        <f t="shared" si="1"/>
        <v>1.03</v>
      </c>
    </row>
    <row r="44" spans="1:10" ht="30" customHeight="1">
      <c r="A44" s="16">
        <v>23050101</v>
      </c>
      <c r="B44" s="17" t="s">
        <v>90</v>
      </c>
      <c r="C44" s="15"/>
      <c r="D44" s="15"/>
      <c r="E44" s="15"/>
      <c r="F44" s="15"/>
      <c r="G44" s="15"/>
      <c r="H44" s="15"/>
      <c r="J44" s="64">
        <f t="shared" si="1"/>
        <v>1.03</v>
      </c>
    </row>
    <row r="45" spans="1:10" ht="30" customHeight="1">
      <c r="A45" s="16">
        <v>23050102</v>
      </c>
      <c r="B45" s="17" t="s">
        <v>91</v>
      </c>
      <c r="C45" s="15"/>
      <c r="D45" s="15"/>
      <c r="E45" s="15"/>
      <c r="F45" s="15"/>
      <c r="G45" s="15"/>
      <c r="H45" s="15"/>
      <c r="J45" s="64">
        <f t="shared" si="1"/>
        <v>1.03</v>
      </c>
    </row>
    <row r="46" spans="1:10" ht="30" customHeight="1">
      <c r="A46" s="16">
        <v>23050148</v>
      </c>
      <c r="B46" s="17" t="s">
        <v>157</v>
      </c>
      <c r="C46" s="15"/>
      <c r="D46" s="15"/>
      <c r="E46" s="15"/>
      <c r="F46" s="15"/>
      <c r="G46" s="15"/>
      <c r="H46" s="15"/>
      <c r="J46" s="64">
        <f t="shared" si="1"/>
        <v>1.03</v>
      </c>
    </row>
    <row r="47" spans="1:10" ht="30" customHeight="1">
      <c r="A47" s="16">
        <v>23050149</v>
      </c>
      <c r="B47" s="17" t="s">
        <v>198</v>
      </c>
      <c r="C47" s="15"/>
      <c r="D47" s="15"/>
      <c r="E47" s="15"/>
      <c r="F47" s="15"/>
      <c r="G47" s="15"/>
      <c r="H47" s="15"/>
      <c r="J47" s="64">
        <f t="shared" si="1"/>
        <v>1.03</v>
      </c>
    </row>
    <row r="48" spans="1:10" ht="30" customHeight="1">
      <c r="A48" s="107"/>
      <c r="B48" s="108" t="s">
        <v>37</v>
      </c>
      <c r="C48" s="109">
        <v>0</v>
      </c>
      <c r="D48" s="109"/>
      <c r="E48" s="110"/>
      <c r="F48" s="110"/>
      <c r="G48" s="109"/>
      <c r="H48" s="109"/>
      <c r="J48" s="64">
        <f t="shared" si="1"/>
        <v>1.03</v>
      </c>
    </row>
    <row r="49" spans="1:10" ht="30" customHeight="1">
      <c r="A49" s="16"/>
      <c r="B49" s="13"/>
      <c r="C49" s="18"/>
      <c r="D49" s="18"/>
      <c r="E49" s="18"/>
      <c r="F49" s="18"/>
      <c r="G49" s="18"/>
      <c r="H49" s="18"/>
      <c r="J49" s="64">
        <f t="shared" si="1"/>
        <v>1.03</v>
      </c>
    </row>
    <row r="50" spans="1:10" ht="30" customHeight="1">
      <c r="A50" s="16"/>
      <c r="B50" s="13"/>
      <c r="C50" s="15"/>
      <c r="D50" s="15"/>
      <c r="E50" s="15"/>
      <c r="F50" s="15"/>
      <c r="G50" s="15"/>
      <c r="H50" s="15"/>
      <c r="J50" s="64">
        <f t="shared" si="1"/>
        <v>1.03</v>
      </c>
    </row>
    <row r="51" spans="1:10" ht="30" customHeight="1">
      <c r="A51" s="107"/>
      <c r="B51" s="108" t="s">
        <v>95</v>
      </c>
      <c r="C51" s="125">
        <f>SUM(C33,C21,C11)</f>
        <v>220231872</v>
      </c>
      <c r="D51" s="125">
        <f>SUM(D48,D41,D33,D21,D11)</f>
        <v>215913600</v>
      </c>
      <c r="E51" s="125">
        <f t="shared" ref="E51:G51" si="10">SUM(E48,E41,E33,E21,E11)</f>
        <v>226709280</v>
      </c>
      <c r="F51" s="125">
        <f t="shared" si="10"/>
        <v>238044744</v>
      </c>
      <c r="G51" s="125">
        <f t="shared" si="10"/>
        <v>680667624</v>
      </c>
      <c r="H51" s="109">
        <v>215913600</v>
      </c>
      <c r="J51" s="64">
        <f t="shared" si="1"/>
        <v>222391008</v>
      </c>
    </row>
    <row r="52" spans="1:10">
      <c r="C52" s="8"/>
      <c r="D52" s="8"/>
      <c r="E52" s="8"/>
      <c r="F52" s="8"/>
      <c r="G52" s="8"/>
      <c r="H52" s="8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4" firstPageNumber="281" orientation="landscape" useFirstPageNumber="1" verticalDpi="300" r:id="rId1"/>
  <headerFooter>
    <oddFooter>&amp;C&amp;"Arial Black,Regular"&amp;18&amp;P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dimension ref="A1:I99"/>
  <sheetViews>
    <sheetView view="pageBreakPreview" topLeftCell="A37" zoomScale="60" workbookViewId="0">
      <selection activeCell="I43" sqref="I43"/>
    </sheetView>
  </sheetViews>
  <sheetFormatPr defaultColWidth="9.140625" defaultRowHeight="16.5"/>
  <cols>
    <col min="1" max="1" width="14.28515625" style="6" customWidth="1"/>
    <col min="2" max="2" width="108.5703125" style="1" customWidth="1"/>
    <col min="3" max="4" width="20.5703125" style="1" customWidth="1"/>
    <col min="5" max="5" width="18.7109375" style="1" customWidth="1"/>
    <col min="6" max="6" width="19.42578125" style="1" customWidth="1"/>
    <col min="7" max="7" width="20.4257812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241</v>
      </c>
      <c r="B3" s="174"/>
      <c r="C3" s="174"/>
      <c r="D3" s="174"/>
      <c r="E3" s="174"/>
      <c r="F3" s="174"/>
      <c r="G3" s="174"/>
    </row>
    <row r="4" spans="1:9" ht="22.5" customHeight="1">
      <c r="A4" s="174" t="s">
        <v>132</v>
      </c>
      <c r="B4" s="174"/>
      <c r="C4" s="174"/>
      <c r="D4" s="174"/>
      <c r="E4" s="174"/>
      <c r="F4" s="174"/>
      <c r="G4" s="174"/>
    </row>
    <row r="5" spans="1:9" ht="52.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0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0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9" ht="30" customHeight="1">
      <c r="A9" s="16">
        <v>23010111</v>
      </c>
      <c r="B9" s="17" t="s">
        <v>17</v>
      </c>
      <c r="C9" s="15"/>
      <c r="D9" s="15"/>
      <c r="E9" s="15"/>
      <c r="F9" s="15"/>
      <c r="G9" s="15"/>
    </row>
    <row r="10" spans="1:9" ht="30" customHeight="1">
      <c r="A10" s="16">
        <v>23010112</v>
      </c>
      <c r="B10" s="17" t="s">
        <v>18</v>
      </c>
      <c r="C10" s="70">
        <v>37485000</v>
      </c>
      <c r="D10" s="70">
        <f>PRODUCT(C10,1.05)</f>
        <v>39359250</v>
      </c>
      <c r="E10" s="70">
        <f>PRODUCT(D10,1.05)</f>
        <v>41327212.5</v>
      </c>
      <c r="F10" s="15">
        <f>SUM(C10:E10)</f>
        <v>118171462.5</v>
      </c>
      <c r="G10" s="15">
        <v>37485000</v>
      </c>
      <c r="I10" s="64">
        <f>PRODUCT(G10,1.03)</f>
        <v>38609550</v>
      </c>
    </row>
    <row r="11" spans="1:9" ht="30" customHeight="1">
      <c r="A11" s="16">
        <v>23010113</v>
      </c>
      <c r="B11" s="17" t="s">
        <v>19</v>
      </c>
      <c r="C11" s="70">
        <v>37485000</v>
      </c>
      <c r="D11" s="70">
        <f t="shared" ref="D11:E11" si="0">PRODUCT(C11,1.05)</f>
        <v>39359250</v>
      </c>
      <c r="E11" s="70">
        <f t="shared" si="0"/>
        <v>41327212.5</v>
      </c>
      <c r="F11" s="15">
        <f>SUM(C11:E11)</f>
        <v>118171462.5</v>
      </c>
      <c r="G11" s="15">
        <v>37485000</v>
      </c>
      <c r="I11" s="64">
        <f t="shared" ref="I11:I55" si="1">PRODUCT(G11,1.03)</f>
        <v>38609550</v>
      </c>
    </row>
    <row r="12" spans="1:9" ht="30" customHeight="1">
      <c r="A12" s="16">
        <v>23010114</v>
      </c>
      <c r="B12" s="17" t="s">
        <v>20</v>
      </c>
      <c r="C12" s="15"/>
      <c r="D12" s="70"/>
      <c r="E12" s="70"/>
      <c r="F12" s="15"/>
      <c r="G12" s="15"/>
      <c r="I12" s="64">
        <f t="shared" si="1"/>
        <v>1.03</v>
      </c>
    </row>
    <row r="13" spans="1:9" ht="30" customHeight="1">
      <c r="A13" s="16">
        <v>23010123</v>
      </c>
      <c r="B13" s="17" t="s">
        <v>29</v>
      </c>
      <c r="C13" s="15"/>
      <c r="D13" s="70"/>
      <c r="E13" s="70"/>
      <c r="F13" s="15"/>
      <c r="G13" s="15"/>
      <c r="I13" s="64">
        <f t="shared" si="1"/>
        <v>1.03</v>
      </c>
    </row>
    <row r="14" spans="1:9" ht="30" customHeight="1">
      <c r="A14" s="16">
        <v>23010124</v>
      </c>
      <c r="B14" s="17" t="s">
        <v>144</v>
      </c>
      <c r="C14" s="70">
        <v>56227500</v>
      </c>
      <c r="D14" s="70">
        <f t="shared" ref="D14:E14" si="2">PRODUCT(C14,1.05)</f>
        <v>59038875</v>
      </c>
      <c r="E14" s="70">
        <f t="shared" si="2"/>
        <v>61990818.75</v>
      </c>
      <c r="F14" s="15">
        <f>SUM(C14:E14)</f>
        <v>177257193.75</v>
      </c>
      <c r="G14" s="15">
        <v>56227500</v>
      </c>
      <c r="I14" s="64">
        <f t="shared" si="1"/>
        <v>57914325</v>
      </c>
    </row>
    <row r="15" spans="1:9" s="11" customFormat="1" ht="30" customHeight="1">
      <c r="A15" s="71">
        <v>23010156</v>
      </c>
      <c r="B15" s="72" t="s">
        <v>156</v>
      </c>
      <c r="C15" s="70"/>
      <c r="D15" s="70"/>
      <c r="E15" s="70"/>
      <c r="F15" s="70"/>
      <c r="G15" s="70"/>
      <c r="I15" s="64">
        <f t="shared" si="1"/>
        <v>1.03</v>
      </c>
    </row>
    <row r="16" spans="1:9" ht="30" customHeight="1">
      <c r="A16" s="16"/>
      <c r="B16" s="107" t="s">
        <v>37</v>
      </c>
      <c r="C16" s="123">
        <f>SUM(C8:C15)</f>
        <v>131197500</v>
      </c>
      <c r="D16" s="123">
        <f>SUM(D10:D15)</f>
        <v>137757375</v>
      </c>
      <c r="E16" s="109">
        <f>SUM(E10:E15)</f>
        <v>144645243.75</v>
      </c>
      <c r="F16" s="125">
        <f>SUM(F10:F15)</f>
        <v>413600118.75</v>
      </c>
      <c r="G16" s="110">
        <v>131197500</v>
      </c>
      <c r="H16" s="157"/>
      <c r="I16" s="64">
        <f t="shared" si="1"/>
        <v>135133425</v>
      </c>
    </row>
    <row r="17" spans="1:9" ht="30" customHeight="1">
      <c r="A17" s="16"/>
      <c r="B17" s="17"/>
      <c r="C17" s="15"/>
      <c r="D17" s="15"/>
      <c r="E17" s="15"/>
      <c r="F17" s="15"/>
      <c r="G17" s="15"/>
      <c r="I17" s="64">
        <f t="shared" si="1"/>
        <v>1.03</v>
      </c>
    </row>
    <row r="18" spans="1:9" ht="30" customHeight="1">
      <c r="A18" s="12">
        <v>23020100</v>
      </c>
      <c r="B18" s="13" t="s">
        <v>38</v>
      </c>
      <c r="C18" s="15"/>
      <c r="D18" s="15"/>
      <c r="E18" s="15"/>
      <c r="F18" s="15"/>
      <c r="G18" s="15"/>
      <c r="I18" s="64">
        <f t="shared" si="1"/>
        <v>1.03</v>
      </c>
    </row>
    <row r="19" spans="1:9" ht="30" customHeight="1">
      <c r="A19" s="16">
        <v>23020101</v>
      </c>
      <c r="B19" s="17" t="s">
        <v>102</v>
      </c>
      <c r="C19" s="15"/>
      <c r="D19" s="15"/>
      <c r="E19" s="15"/>
      <c r="F19" s="15"/>
      <c r="G19" s="15"/>
      <c r="I19" s="64">
        <f t="shared" si="1"/>
        <v>1.03</v>
      </c>
    </row>
    <row r="20" spans="1:9" ht="30" customHeight="1">
      <c r="A20" s="16">
        <v>23020102</v>
      </c>
      <c r="B20" s="17" t="s">
        <v>40</v>
      </c>
      <c r="C20" s="15"/>
      <c r="D20" s="15"/>
      <c r="E20" s="15"/>
      <c r="F20" s="15"/>
      <c r="G20" s="15"/>
      <c r="I20" s="64">
        <f t="shared" si="1"/>
        <v>1.03</v>
      </c>
    </row>
    <row r="21" spans="1:9" ht="30" customHeight="1">
      <c r="A21" s="16">
        <v>23020111</v>
      </c>
      <c r="B21" s="17" t="s">
        <v>47</v>
      </c>
      <c r="C21" s="18"/>
      <c r="D21" s="18"/>
      <c r="E21" s="15"/>
      <c r="F21" s="15"/>
      <c r="G21" s="15"/>
      <c r="I21" s="64">
        <f t="shared" si="1"/>
        <v>1.03</v>
      </c>
    </row>
    <row r="22" spans="1:9" ht="30" customHeight="1">
      <c r="A22" s="16">
        <v>23020112</v>
      </c>
      <c r="B22" s="17" t="s">
        <v>48</v>
      </c>
      <c r="C22" s="15">
        <v>37485000</v>
      </c>
      <c r="D22" s="70">
        <f t="shared" ref="D22:E22" si="3">PRODUCT(C22,1.05)</f>
        <v>39359250</v>
      </c>
      <c r="E22" s="70">
        <f t="shared" si="3"/>
        <v>41327212.5</v>
      </c>
      <c r="F22" s="15">
        <f>SUM(C22:E22)</f>
        <v>118171462.5</v>
      </c>
      <c r="G22" s="15">
        <v>37485000</v>
      </c>
      <c r="I22" s="64">
        <f t="shared" si="1"/>
        <v>38609550</v>
      </c>
    </row>
    <row r="23" spans="1:9" ht="30" customHeight="1">
      <c r="A23" s="16">
        <v>23020113</v>
      </c>
      <c r="B23" s="17" t="s">
        <v>49</v>
      </c>
      <c r="C23" s="15"/>
      <c r="D23" s="70"/>
      <c r="E23" s="15"/>
      <c r="F23" s="15"/>
      <c r="G23" s="15"/>
      <c r="I23" s="64">
        <f t="shared" si="1"/>
        <v>1.03</v>
      </c>
    </row>
    <row r="24" spans="1:9" ht="30" customHeight="1">
      <c r="A24" s="71">
        <v>23020145</v>
      </c>
      <c r="B24" s="72" t="s">
        <v>170</v>
      </c>
      <c r="C24" s="70"/>
      <c r="D24" s="70"/>
      <c r="E24" s="70"/>
      <c r="F24" s="70"/>
      <c r="G24" s="70"/>
      <c r="I24" s="64">
        <f t="shared" si="1"/>
        <v>1.03</v>
      </c>
    </row>
    <row r="25" spans="1:9" ht="30" customHeight="1">
      <c r="A25" s="71">
        <v>23020146</v>
      </c>
      <c r="B25" s="72" t="s">
        <v>149</v>
      </c>
      <c r="C25" s="70">
        <v>93712500</v>
      </c>
      <c r="D25" s="70">
        <f t="shared" ref="D25:E25" si="4">PRODUCT(C25,1.05)</f>
        <v>98398125</v>
      </c>
      <c r="E25" s="70">
        <f t="shared" si="4"/>
        <v>103318031.25</v>
      </c>
      <c r="F25" s="70">
        <f>SUM(C25:E25)</f>
        <v>295428656.25</v>
      </c>
      <c r="G25" s="70">
        <v>93712500</v>
      </c>
      <c r="I25" s="64">
        <f t="shared" si="1"/>
        <v>96523875</v>
      </c>
    </row>
    <row r="26" spans="1:9" ht="30" customHeight="1">
      <c r="A26" s="71">
        <v>23020147</v>
      </c>
      <c r="B26" s="72" t="s">
        <v>171</v>
      </c>
      <c r="C26" s="70"/>
      <c r="D26" s="70"/>
      <c r="E26" s="70"/>
      <c r="F26" s="70"/>
      <c r="G26" s="70"/>
      <c r="I26" s="64">
        <f t="shared" si="1"/>
        <v>1.03</v>
      </c>
    </row>
    <row r="27" spans="1:9" ht="30" customHeight="1">
      <c r="A27" s="71">
        <v>23020148</v>
      </c>
      <c r="B27" s="72" t="s">
        <v>150</v>
      </c>
      <c r="C27" s="70">
        <v>112455000</v>
      </c>
      <c r="D27" s="70">
        <f t="shared" ref="D27:E27" si="5">PRODUCT(C27,1.05)</f>
        <v>118077750</v>
      </c>
      <c r="E27" s="70">
        <f t="shared" si="5"/>
        <v>123981637.5</v>
      </c>
      <c r="F27" s="70">
        <f>SUM(C27:E27)</f>
        <v>354514387.5</v>
      </c>
      <c r="G27" s="70">
        <v>112455000</v>
      </c>
      <c r="I27" s="64">
        <f t="shared" si="1"/>
        <v>115828650</v>
      </c>
    </row>
    <row r="28" spans="1:9" ht="30" customHeight="1">
      <c r="A28" s="71">
        <v>23020149</v>
      </c>
      <c r="B28" s="72" t="s">
        <v>153</v>
      </c>
      <c r="C28" s="70"/>
      <c r="D28" s="70"/>
      <c r="E28" s="70"/>
      <c r="F28" s="70"/>
      <c r="G28" s="70"/>
      <c r="I28" s="64">
        <f t="shared" si="1"/>
        <v>1.03</v>
      </c>
    </row>
    <row r="29" spans="1:9" ht="30" customHeight="1">
      <c r="A29" s="71">
        <v>23020150</v>
      </c>
      <c r="B29" s="72" t="s">
        <v>154</v>
      </c>
      <c r="C29" s="70"/>
      <c r="D29" s="70"/>
      <c r="E29" s="70"/>
      <c r="F29" s="70"/>
      <c r="G29" s="70"/>
      <c r="I29" s="64">
        <f t="shared" si="1"/>
        <v>1.03</v>
      </c>
    </row>
    <row r="30" spans="1:9" ht="30" customHeight="1">
      <c r="A30" s="71">
        <v>23020151</v>
      </c>
      <c r="B30" s="72" t="s">
        <v>155</v>
      </c>
      <c r="C30" s="70"/>
      <c r="D30" s="70"/>
      <c r="E30" s="70"/>
      <c r="F30" s="70"/>
      <c r="G30" s="70"/>
      <c r="I30" s="64">
        <f t="shared" si="1"/>
        <v>1.03</v>
      </c>
    </row>
    <row r="31" spans="1:9" ht="30" customHeight="1">
      <c r="A31" s="71">
        <v>23020152</v>
      </c>
      <c r="B31" s="72" t="s">
        <v>172</v>
      </c>
      <c r="C31" s="70"/>
      <c r="D31" s="70"/>
      <c r="E31" s="70"/>
      <c r="F31" s="70"/>
      <c r="G31" s="70"/>
      <c r="I31" s="64">
        <f t="shared" si="1"/>
        <v>1.03</v>
      </c>
    </row>
    <row r="32" spans="1:9" ht="30" customHeight="1">
      <c r="A32" s="107"/>
      <c r="B32" s="108" t="s">
        <v>37</v>
      </c>
      <c r="C32" s="109">
        <f>SUM(C19:C31)</f>
        <v>243652500</v>
      </c>
      <c r="D32" s="125">
        <f>SUM(D22:D31)</f>
        <v>255835125</v>
      </c>
      <c r="E32" s="125">
        <f>SUM(E22:E31)</f>
        <v>268626881.25</v>
      </c>
      <c r="F32" s="125">
        <f>SUM(F22:F31)</f>
        <v>768114506.25</v>
      </c>
      <c r="G32" s="109">
        <v>243652500</v>
      </c>
      <c r="I32" s="64">
        <f t="shared" si="1"/>
        <v>250962075</v>
      </c>
    </row>
    <row r="33" spans="1:9" ht="30" customHeight="1">
      <c r="A33" s="16"/>
      <c r="B33" s="13"/>
      <c r="C33" s="15"/>
      <c r="D33" s="15"/>
      <c r="E33" s="15"/>
      <c r="F33" s="15"/>
      <c r="G33" s="15"/>
      <c r="I33" s="64">
        <f t="shared" si="1"/>
        <v>1.03</v>
      </c>
    </row>
    <row r="34" spans="1:9" ht="30" customHeight="1">
      <c r="A34" s="12">
        <v>23030100</v>
      </c>
      <c r="B34" s="13" t="s">
        <v>61</v>
      </c>
      <c r="C34" s="15"/>
      <c r="D34" s="15"/>
      <c r="E34" s="15"/>
      <c r="F34" s="15"/>
      <c r="G34" s="15"/>
      <c r="I34" s="64">
        <f t="shared" si="1"/>
        <v>1.03</v>
      </c>
    </row>
    <row r="35" spans="1:9" ht="30" customHeight="1">
      <c r="A35" s="16">
        <v>23030101</v>
      </c>
      <c r="B35" s="17" t="s">
        <v>62</v>
      </c>
      <c r="C35" s="15"/>
      <c r="D35" s="15"/>
      <c r="E35" s="15"/>
      <c r="F35" s="15"/>
      <c r="G35" s="15"/>
      <c r="I35" s="64">
        <f t="shared" si="1"/>
        <v>1.03</v>
      </c>
    </row>
    <row r="36" spans="1:9" ht="30" customHeight="1">
      <c r="A36" s="71">
        <v>23020155</v>
      </c>
      <c r="B36" s="72" t="s">
        <v>186</v>
      </c>
      <c r="C36" s="70"/>
      <c r="D36" s="70"/>
      <c r="E36" s="70"/>
      <c r="F36" s="70"/>
      <c r="G36" s="70"/>
      <c r="I36" s="64">
        <f t="shared" si="1"/>
        <v>1.03</v>
      </c>
    </row>
    <row r="37" spans="1:9" ht="30" customHeight="1">
      <c r="A37" s="71">
        <v>23020156</v>
      </c>
      <c r="B37" s="72" t="s">
        <v>100</v>
      </c>
      <c r="C37" s="70"/>
      <c r="D37" s="70"/>
      <c r="E37" s="70"/>
      <c r="F37" s="70"/>
      <c r="G37" s="70"/>
      <c r="I37" s="64">
        <f t="shared" si="1"/>
        <v>1.03</v>
      </c>
    </row>
    <row r="38" spans="1:9" ht="30" customHeight="1">
      <c r="A38" s="107"/>
      <c r="B38" s="108" t="s">
        <v>37</v>
      </c>
      <c r="C38" s="109"/>
      <c r="D38" s="109"/>
      <c r="E38" s="110"/>
      <c r="F38" s="110"/>
      <c r="G38" s="109">
        <v>0</v>
      </c>
      <c r="I38" s="64">
        <f t="shared" si="1"/>
        <v>0</v>
      </c>
    </row>
    <row r="39" spans="1:9" ht="30" customHeight="1">
      <c r="A39" s="16"/>
      <c r="B39" s="13"/>
      <c r="C39" s="15"/>
      <c r="D39" s="15"/>
      <c r="E39" s="15"/>
      <c r="F39" s="15"/>
      <c r="G39" s="15"/>
      <c r="I39" s="64">
        <f t="shared" si="1"/>
        <v>1.03</v>
      </c>
    </row>
    <row r="40" spans="1:9" ht="30" customHeight="1">
      <c r="A40" s="12">
        <v>23040100</v>
      </c>
      <c r="B40" s="13" t="s">
        <v>83</v>
      </c>
      <c r="C40" s="15"/>
      <c r="D40" s="15"/>
      <c r="E40" s="15"/>
      <c r="F40" s="15"/>
      <c r="G40" s="15"/>
      <c r="I40" s="64">
        <f t="shared" si="1"/>
        <v>1.03</v>
      </c>
    </row>
    <row r="41" spans="1:9" ht="30" customHeight="1">
      <c r="A41" s="16">
        <v>23040101</v>
      </c>
      <c r="B41" s="17" t="s">
        <v>84</v>
      </c>
      <c r="C41" s="15"/>
      <c r="D41" s="15"/>
      <c r="E41" s="15"/>
      <c r="F41" s="15"/>
      <c r="G41" s="15"/>
      <c r="I41" s="64">
        <f t="shared" si="1"/>
        <v>1.03</v>
      </c>
    </row>
    <row r="42" spans="1:9" ht="30" customHeight="1">
      <c r="A42" s="71">
        <v>23040107</v>
      </c>
      <c r="B42" s="72" t="s">
        <v>104</v>
      </c>
      <c r="C42" s="70"/>
      <c r="D42" s="70"/>
      <c r="E42" s="70"/>
      <c r="F42" s="70"/>
      <c r="G42" s="70"/>
      <c r="I42" s="64">
        <f t="shared" si="1"/>
        <v>1.03</v>
      </c>
    </row>
    <row r="43" spans="1:9" ht="30" customHeight="1">
      <c r="A43" s="71">
        <v>23040108</v>
      </c>
      <c r="B43" s="72" t="s">
        <v>103</v>
      </c>
      <c r="C43" s="70"/>
      <c r="D43" s="70"/>
      <c r="E43" s="70"/>
      <c r="F43" s="70"/>
      <c r="G43" s="70"/>
      <c r="I43" s="64">
        <f t="shared" si="1"/>
        <v>1.03</v>
      </c>
    </row>
    <row r="44" spans="1:9" ht="30" customHeight="1">
      <c r="A44" s="71">
        <v>23040109</v>
      </c>
      <c r="B44" s="72" t="s">
        <v>200</v>
      </c>
      <c r="C44" s="70"/>
      <c r="D44" s="70"/>
      <c r="E44" s="70"/>
      <c r="F44" s="70"/>
      <c r="G44" s="70"/>
      <c r="I44" s="64">
        <f t="shared" si="1"/>
        <v>1.03</v>
      </c>
    </row>
    <row r="45" spans="1:9" ht="30" customHeight="1">
      <c r="A45" s="107"/>
      <c r="B45" s="108" t="s">
        <v>37</v>
      </c>
      <c r="C45" s="109"/>
      <c r="D45" s="109"/>
      <c r="E45" s="110"/>
      <c r="F45" s="110"/>
      <c r="G45" s="109">
        <v>0</v>
      </c>
      <c r="I45" s="64">
        <f t="shared" si="1"/>
        <v>0</v>
      </c>
    </row>
    <row r="46" spans="1:9" ht="30" customHeight="1">
      <c r="A46" s="16"/>
      <c r="B46" s="13"/>
      <c r="C46" s="15"/>
      <c r="D46" s="15"/>
      <c r="E46" s="15"/>
      <c r="F46" s="15"/>
      <c r="G46" s="15"/>
      <c r="I46" s="64">
        <f t="shared" si="1"/>
        <v>1.03</v>
      </c>
    </row>
    <row r="47" spans="1:9" ht="30" customHeight="1">
      <c r="A47" s="12">
        <v>23050100</v>
      </c>
      <c r="B47" s="13" t="s">
        <v>89</v>
      </c>
      <c r="C47" s="15"/>
      <c r="D47" s="15"/>
      <c r="E47" s="15"/>
      <c r="F47" s="15"/>
      <c r="G47" s="15"/>
      <c r="I47" s="64">
        <f t="shared" si="1"/>
        <v>1.03</v>
      </c>
    </row>
    <row r="48" spans="1:9" ht="30" customHeight="1">
      <c r="A48" s="16">
        <v>23050101</v>
      </c>
      <c r="B48" s="17" t="s">
        <v>90</v>
      </c>
      <c r="C48" s="15"/>
      <c r="D48" s="15"/>
      <c r="E48" s="15"/>
      <c r="F48" s="15"/>
      <c r="G48" s="15"/>
      <c r="I48" s="64">
        <f t="shared" si="1"/>
        <v>1.03</v>
      </c>
    </row>
    <row r="49" spans="1:9" ht="30" customHeight="1">
      <c r="A49" s="71">
        <v>23050147</v>
      </c>
      <c r="B49" s="72" t="s">
        <v>197</v>
      </c>
      <c r="C49" s="70"/>
      <c r="D49" s="70"/>
      <c r="E49" s="70"/>
      <c r="F49" s="70"/>
      <c r="G49" s="70"/>
      <c r="I49" s="64">
        <f t="shared" si="1"/>
        <v>1.03</v>
      </c>
    </row>
    <row r="50" spans="1:9" ht="30" customHeight="1">
      <c r="A50" s="71">
        <v>23050148</v>
      </c>
      <c r="B50" s="72" t="s">
        <v>157</v>
      </c>
      <c r="C50" s="70"/>
      <c r="D50" s="70"/>
      <c r="E50" s="70"/>
      <c r="F50" s="70"/>
      <c r="G50" s="70"/>
      <c r="I50" s="64">
        <f t="shared" si="1"/>
        <v>1.03</v>
      </c>
    </row>
    <row r="51" spans="1:9" ht="30" customHeight="1">
      <c r="A51" s="71">
        <v>23050149</v>
      </c>
      <c r="B51" s="72" t="s">
        <v>198</v>
      </c>
      <c r="C51" s="70"/>
      <c r="D51" s="70"/>
      <c r="E51" s="70"/>
      <c r="F51" s="70"/>
      <c r="G51" s="70"/>
      <c r="I51" s="64">
        <f t="shared" si="1"/>
        <v>1.03</v>
      </c>
    </row>
    <row r="52" spans="1:9" ht="30" customHeight="1">
      <c r="A52" s="107"/>
      <c r="B52" s="108" t="s">
        <v>37</v>
      </c>
      <c r="C52" s="109"/>
      <c r="D52" s="109"/>
      <c r="E52" s="110"/>
      <c r="F52" s="110"/>
      <c r="G52" s="109">
        <v>0</v>
      </c>
      <c r="I52" s="64">
        <f t="shared" si="1"/>
        <v>0</v>
      </c>
    </row>
    <row r="53" spans="1:9" ht="30" customHeight="1">
      <c r="A53" s="16"/>
      <c r="B53" s="13"/>
      <c r="C53" s="18"/>
      <c r="D53" s="18"/>
      <c r="E53" s="18"/>
      <c r="F53" s="18"/>
      <c r="G53" s="18"/>
      <c r="I53" s="64">
        <f t="shared" si="1"/>
        <v>1.03</v>
      </c>
    </row>
    <row r="54" spans="1:9" ht="30" customHeight="1">
      <c r="A54" s="16"/>
      <c r="B54" s="13"/>
      <c r="C54" s="15"/>
      <c r="D54" s="15"/>
      <c r="E54" s="15"/>
      <c r="F54" s="15"/>
      <c r="G54" s="15"/>
      <c r="I54" s="64">
        <f t="shared" si="1"/>
        <v>1.03</v>
      </c>
    </row>
    <row r="55" spans="1:9" ht="30" customHeight="1">
      <c r="A55" s="107"/>
      <c r="B55" s="108" t="s">
        <v>95</v>
      </c>
      <c r="C55" s="125">
        <f>SUM(C52,C45,C38,C32,C16)</f>
        <v>374850000</v>
      </c>
      <c r="D55" s="125">
        <f t="shared" ref="D55:F55" si="6">SUM(D52,D45,D38,D32,D16)</f>
        <v>393592500</v>
      </c>
      <c r="E55" s="125">
        <f t="shared" si="6"/>
        <v>413272125</v>
      </c>
      <c r="F55" s="125">
        <f t="shared" si="6"/>
        <v>1181714625</v>
      </c>
      <c r="G55" s="109">
        <v>374850000</v>
      </c>
      <c r="I55" s="64">
        <f t="shared" si="1"/>
        <v>386095500</v>
      </c>
    </row>
    <row r="56" spans="1:9" ht="30" customHeight="1" thickBot="1">
      <c r="A56" s="21"/>
      <c r="B56" s="22"/>
      <c r="C56" s="23"/>
      <c r="D56" s="23"/>
      <c r="E56" s="23"/>
      <c r="F56" s="23"/>
      <c r="G56" s="23"/>
    </row>
    <row r="57" spans="1:9">
      <c r="C57" s="8"/>
      <c r="D57" s="8"/>
      <c r="E57" s="8"/>
      <c r="F57" s="8"/>
      <c r="G57" s="8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4" firstPageNumber="283" orientation="landscape" useFirstPageNumber="1" verticalDpi="300" r:id="rId1"/>
  <headerFooter>
    <oddFooter>&amp;C&amp;"Arial Black,Regular"&amp;18&amp;P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dimension ref="A1:J99"/>
  <sheetViews>
    <sheetView view="pageBreakPreview" topLeftCell="A41" zoomScale="60" workbookViewId="0">
      <selection activeCell="D55" sqref="D55:F55"/>
    </sheetView>
  </sheetViews>
  <sheetFormatPr defaultColWidth="9.140625" defaultRowHeight="16.5"/>
  <cols>
    <col min="1" max="1" width="14.28515625" style="6" customWidth="1"/>
    <col min="2" max="2" width="104.5703125" style="1" customWidth="1"/>
    <col min="3" max="3" width="0.140625" style="1" customWidth="1"/>
    <col min="4" max="4" width="19.42578125" style="1" customWidth="1"/>
    <col min="5" max="5" width="19.140625" style="1" customWidth="1"/>
    <col min="6" max="6" width="19.85546875" style="1" customWidth="1"/>
    <col min="7" max="7" width="20.85546875" style="1" customWidth="1"/>
    <col min="8" max="8" width="17.28515625" style="1" bestFit="1" customWidth="1"/>
    <col min="9" max="9" width="9.140625" style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240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48.7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10" ht="30" customHeight="1">
      <c r="A9" s="16">
        <v>23010105</v>
      </c>
      <c r="B9" s="17" t="s">
        <v>337</v>
      </c>
      <c r="C9" s="15"/>
      <c r="D9" s="15"/>
      <c r="E9" s="15"/>
      <c r="F9" s="15"/>
      <c r="G9" s="15"/>
      <c r="H9" s="15"/>
    </row>
    <row r="10" spans="1:10" ht="30" customHeight="1">
      <c r="A10" s="16">
        <v>23010118</v>
      </c>
      <c r="B10" s="17" t="s">
        <v>24</v>
      </c>
      <c r="C10" s="15"/>
      <c r="D10" s="15"/>
      <c r="E10" s="15"/>
      <c r="F10" s="15"/>
      <c r="G10" s="15"/>
      <c r="H10" s="15"/>
    </row>
    <row r="11" spans="1:10" ht="30" customHeight="1">
      <c r="A11" s="16">
        <v>23010119</v>
      </c>
      <c r="B11" s="17" t="s">
        <v>362</v>
      </c>
      <c r="C11" s="70">
        <f t="shared" ref="C11" si="0">PRODUCT(H11,1.02)</f>
        <v>16517390.4</v>
      </c>
      <c r="D11" s="70">
        <v>16193520</v>
      </c>
      <c r="E11" s="15">
        <f>PRODUCT(D11,1.05)</f>
        <v>17003196</v>
      </c>
      <c r="F11" s="15">
        <f>PRODUCT(E11,1.05)</f>
        <v>17853355.800000001</v>
      </c>
      <c r="G11" s="15">
        <f>SUM(D11:F11)</f>
        <v>51050071.799999997</v>
      </c>
      <c r="H11" s="15">
        <v>16193520</v>
      </c>
      <c r="J11" s="64">
        <f>PRODUCT(H11,1.03)</f>
        <v>16679325.6</v>
      </c>
    </row>
    <row r="12" spans="1:10" s="11" customFormat="1" ht="30" customHeight="1">
      <c r="A12" s="71">
        <v>23010155</v>
      </c>
      <c r="B12" s="72" t="s">
        <v>145</v>
      </c>
      <c r="C12" s="70"/>
      <c r="D12" s="70"/>
      <c r="E12" s="70"/>
      <c r="F12" s="70"/>
      <c r="G12" s="70"/>
      <c r="H12" s="70"/>
      <c r="J12" s="64">
        <f t="shared" ref="J12:J56" si="1">PRODUCT(H12,1.03)</f>
        <v>1.03</v>
      </c>
    </row>
    <row r="13" spans="1:10" s="11" customFormat="1" ht="30" customHeight="1">
      <c r="A13" s="71">
        <v>23010156</v>
      </c>
      <c r="B13" s="72" t="s">
        <v>156</v>
      </c>
      <c r="C13" s="70"/>
      <c r="D13" s="70"/>
      <c r="E13" s="70"/>
      <c r="F13" s="70"/>
      <c r="G13" s="70"/>
      <c r="H13" s="70"/>
      <c r="J13" s="64">
        <f t="shared" si="1"/>
        <v>1.03</v>
      </c>
    </row>
    <row r="14" spans="1:10" ht="30" customHeight="1">
      <c r="A14" s="107"/>
      <c r="B14" s="108" t="s">
        <v>37</v>
      </c>
      <c r="C14" s="109">
        <f>SUM(C7:C13)</f>
        <v>16517390.4</v>
      </c>
      <c r="D14" s="109">
        <f>SUM(D8:D13)</f>
        <v>16193520</v>
      </c>
      <c r="E14" s="125">
        <f>SUM(E11:E13)</f>
        <v>17003196</v>
      </c>
      <c r="F14" s="125">
        <f>SUM(F11:F13)</f>
        <v>17853355.800000001</v>
      </c>
      <c r="G14" s="109">
        <f>SUM(G11:G13)</f>
        <v>51050071.799999997</v>
      </c>
      <c r="H14" s="109">
        <v>16193520</v>
      </c>
      <c r="J14" s="64">
        <f t="shared" si="1"/>
        <v>16679325.6</v>
      </c>
    </row>
    <row r="15" spans="1:10" ht="30" customHeight="1">
      <c r="A15" s="16"/>
      <c r="B15" s="17"/>
      <c r="C15" s="15"/>
      <c r="D15" s="15"/>
      <c r="E15" s="15"/>
      <c r="F15" s="15"/>
      <c r="G15" s="15"/>
      <c r="H15" s="15"/>
      <c r="J15" s="64">
        <f t="shared" si="1"/>
        <v>1.03</v>
      </c>
    </row>
    <row r="16" spans="1:10" ht="30" customHeight="1">
      <c r="A16" s="12">
        <v>23020100</v>
      </c>
      <c r="B16" s="13" t="s">
        <v>38</v>
      </c>
      <c r="C16" s="15"/>
      <c r="D16" s="15"/>
      <c r="E16" s="15"/>
      <c r="F16" s="15"/>
      <c r="G16" s="15"/>
      <c r="H16" s="15"/>
      <c r="J16" s="64">
        <f t="shared" si="1"/>
        <v>1.03</v>
      </c>
    </row>
    <row r="17" spans="1:10" ht="30" customHeight="1">
      <c r="A17" s="16">
        <v>23020101</v>
      </c>
      <c r="B17" s="17" t="s">
        <v>102</v>
      </c>
      <c r="C17" s="15"/>
      <c r="D17" s="15"/>
      <c r="E17" s="15"/>
      <c r="F17" s="15"/>
      <c r="G17" s="15"/>
      <c r="H17" s="15"/>
      <c r="J17" s="64">
        <f t="shared" si="1"/>
        <v>1.03</v>
      </c>
    </row>
    <row r="18" spans="1:10" ht="30" customHeight="1">
      <c r="A18" s="16">
        <v>23020102</v>
      </c>
      <c r="B18" s="17" t="s">
        <v>40</v>
      </c>
      <c r="C18" s="70">
        <f t="shared" ref="C18" si="2">PRODUCT(H18,1.02)</f>
        <v>55057968</v>
      </c>
      <c r="D18" s="15">
        <v>53978400</v>
      </c>
      <c r="E18" s="15">
        <f>PRODUCT(D18,1.05)</f>
        <v>56677320</v>
      </c>
      <c r="F18" s="15">
        <f>PRODUCT(E18,1.05)</f>
        <v>59511186</v>
      </c>
      <c r="G18" s="15">
        <f t="shared" ref="G18:G23" si="3">SUM(D18:F18)</f>
        <v>170166906</v>
      </c>
      <c r="H18" s="15">
        <v>53978400</v>
      </c>
      <c r="J18" s="64">
        <f t="shared" si="1"/>
        <v>55597752</v>
      </c>
    </row>
    <row r="19" spans="1:10" ht="30" customHeight="1">
      <c r="A19" s="16">
        <v>23020103</v>
      </c>
      <c r="B19" s="17" t="s">
        <v>41</v>
      </c>
      <c r="C19" s="15"/>
      <c r="D19" s="15">
        <v>0</v>
      </c>
      <c r="E19" s="15">
        <f t="shared" ref="E19:F19" si="4">PRODUCT(D19,1.05)</f>
        <v>0</v>
      </c>
      <c r="F19" s="15">
        <f t="shared" si="4"/>
        <v>0</v>
      </c>
      <c r="G19" s="15">
        <f t="shared" si="3"/>
        <v>0</v>
      </c>
      <c r="H19" s="15">
        <v>0</v>
      </c>
      <c r="J19" s="64">
        <f t="shared" si="1"/>
        <v>0</v>
      </c>
    </row>
    <row r="20" spans="1:10" ht="30" customHeight="1">
      <c r="A20" s="16">
        <v>23020104</v>
      </c>
      <c r="B20" s="17" t="s">
        <v>42</v>
      </c>
      <c r="C20" s="15"/>
      <c r="D20" s="15">
        <v>0</v>
      </c>
      <c r="E20" s="15">
        <f t="shared" ref="E20:F20" si="5">PRODUCT(D20,1.05)</f>
        <v>0</v>
      </c>
      <c r="F20" s="15">
        <f t="shared" si="5"/>
        <v>0</v>
      </c>
      <c r="G20" s="15">
        <f t="shared" si="3"/>
        <v>0</v>
      </c>
      <c r="H20" s="15">
        <v>0</v>
      </c>
      <c r="J20" s="64">
        <f t="shared" si="1"/>
        <v>0</v>
      </c>
    </row>
    <row r="21" spans="1:10" ht="30" customHeight="1">
      <c r="A21" s="16">
        <v>23020105</v>
      </c>
      <c r="B21" s="17" t="s">
        <v>43</v>
      </c>
      <c r="C21" s="70">
        <f t="shared" ref="C21" si="6">PRODUCT(H21,1.02)</f>
        <v>5505796.7999999998</v>
      </c>
      <c r="D21" s="15">
        <v>5397840</v>
      </c>
      <c r="E21" s="15">
        <f t="shared" ref="E21:F21" si="7">PRODUCT(D21,1.05)</f>
        <v>5667732</v>
      </c>
      <c r="F21" s="15">
        <f t="shared" si="7"/>
        <v>5951118.6000000006</v>
      </c>
      <c r="G21" s="15">
        <f t="shared" si="3"/>
        <v>17016690.600000001</v>
      </c>
      <c r="H21" s="15">
        <v>5397840</v>
      </c>
      <c r="J21" s="64">
        <f t="shared" si="1"/>
        <v>5559775.2000000002</v>
      </c>
    </row>
    <row r="22" spans="1:10" ht="30" customHeight="1">
      <c r="A22" s="16">
        <v>23020113</v>
      </c>
      <c r="B22" s="17" t="s">
        <v>49</v>
      </c>
      <c r="C22" s="15"/>
      <c r="D22" s="15">
        <v>0</v>
      </c>
      <c r="E22" s="15">
        <f t="shared" ref="E22:F22" si="8">PRODUCT(D22,1.05)</f>
        <v>0</v>
      </c>
      <c r="F22" s="15">
        <f t="shared" si="8"/>
        <v>0</v>
      </c>
      <c r="G22" s="15">
        <f t="shared" si="3"/>
        <v>0</v>
      </c>
      <c r="H22" s="15">
        <v>0</v>
      </c>
      <c r="J22" s="64">
        <f t="shared" si="1"/>
        <v>0</v>
      </c>
    </row>
    <row r="23" spans="1:10" ht="30" customHeight="1">
      <c r="A23" s="16">
        <v>23020114</v>
      </c>
      <c r="B23" s="17" t="s">
        <v>50</v>
      </c>
      <c r="C23" s="70">
        <f t="shared" ref="C23" si="9">PRODUCT(H23,1.02)</f>
        <v>16517390.4</v>
      </c>
      <c r="D23" s="15">
        <v>16193520</v>
      </c>
      <c r="E23" s="15">
        <f t="shared" ref="E23:F23" si="10">PRODUCT(D23,1.05)</f>
        <v>17003196</v>
      </c>
      <c r="F23" s="15">
        <f t="shared" si="10"/>
        <v>17853355.800000001</v>
      </c>
      <c r="G23" s="15">
        <f t="shared" si="3"/>
        <v>51050071.799999997</v>
      </c>
      <c r="H23" s="15">
        <v>16193520</v>
      </c>
      <c r="J23" s="64">
        <f t="shared" si="1"/>
        <v>16679325.6</v>
      </c>
    </row>
    <row r="24" spans="1:10" ht="30" customHeight="1">
      <c r="A24" s="71">
        <v>23020145</v>
      </c>
      <c r="B24" s="72" t="s">
        <v>170</v>
      </c>
      <c r="C24" s="70"/>
      <c r="D24" s="70"/>
      <c r="E24" s="15"/>
      <c r="F24" s="15"/>
      <c r="G24" s="70"/>
      <c r="H24" s="70"/>
      <c r="J24" s="64">
        <f t="shared" si="1"/>
        <v>1.03</v>
      </c>
    </row>
    <row r="25" spans="1:10" ht="30" customHeight="1">
      <c r="A25" s="71">
        <v>23020146</v>
      </c>
      <c r="B25" s="72" t="s">
        <v>149</v>
      </c>
      <c r="C25" s="70">
        <f t="shared" ref="C25" si="11">PRODUCT(H25,1.02)</f>
        <v>22023187.199999999</v>
      </c>
      <c r="D25" s="70">
        <v>21591360</v>
      </c>
      <c r="E25" s="15">
        <f t="shared" ref="E25:F25" si="12">PRODUCT(D25,1.05)</f>
        <v>22670928</v>
      </c>
      <c r="F25" s="15">
        <f t="shared" si="12"/>
        <v>23804474.400000002</v>
      </c>
      <c r="G25" s="70">
        <f>SUM(D25:F25)</f>
        <v>68066762.400000006</v>
      </c>
      <c r="H25" s="70">
        <v>21591360</v>
      </c>
      <c r="J25" s="64">
        <f t="shared" si="1"/>
        <v>22239100.800000001</v>
      </c>
    </row>
    <row r="26" spans="1:10" ht="30" customHeight="1">
      <c r="A26" s="71">
        <v>23020147</v>
      </c>
      <c r="B26" s="72" t="s">
        <v>171</v>
      </c>
      <c r="C26" s="70"/>
      <c r="D26" s="70">
        <v>0</v>
      </c>
      <c r="E26" s="15">
        <f t="shared" ref="E26:F26" si="13">PRODUCT(D26,1.05)</f>
        <v>0</v>
      </c>
      <c r="F26" s="15">
        <f t="shared" si="13"/>
        <v>0</v>
      </c>
      <c r="G26" s="70">
        <f>SUM(D26:F26)</f>
        <v>0</v>
      </c>
      <c r="H26" s="70">
        <v>0</v>
      </c>
      <c r="J26" s="64">
        <f t="shared" si="1"/>
        <v>0</v>
      </c>
    </row>
    <row r="27" spans="1:10" ht="30" customHeight="1">
      <c r="A27" s="71">
        <v>23020148</v>
      </c>
      <c r="B27" s="72" t="s">
        <v>150</v>
      </c>
      <c r="C27" s="70">
        <f t="shared" ref="C27" si="14">PRODUCT(H27,1.02)</f>
        <v>104610139.2</v>
      </c>
      <c r="D27" s="70">
        <v>102558960</v>
      </c>
      <c r="E27" s="15">
        <f t="shared" ref="E27:F27" si="15">PRODUCT(D27,1.05)</f>
        <v>107686908</v>
      </c>
      <c r="F27" s="15">
        <f t="shared" si="15"/>
        <v>113071253.40000001</v>
      </c>
      <c r="G27" s="70">
        <f>SUM(D27:F27)</f>
        <v>323317121.39999998</v>
      </c>
      <c r="H27" s="70">
        <v>102558960</v>
      </c>
      <c r="J27" s="64">
        <f t="shared" si="1"/>
        <v>105635728.8</v>
      </c>
    </row>
    <row r="28" spans="1:10" ht="30" customHeight="1">
      <c r="A28" s="71">
        <v>23020149</v>
      </c>
      <c r="B28" s="72" t="s">
        <v>153</v>
      </c>
      <c r="C28" s="70"/>
      <c r="D28" s="70"/>
      <c r="E28" s="70"/>
      <c r="F28" s="70"/>
      <c r="G28" s="70"/>
      <c r="H28" s="70"/>
      <c r="J28" s="64">
        <f t="shared" si="1"/>
        <v>1.03</v>
      </c>
    </row>
    <row r="29" spans="1:10" ht="30" customHeight="1">
      <c r="A29" s="71">
        <v>23020150</v>
      </c>
      <c r="B29" s="72" t="s">
        <v>363</v>
      </c>
      <c r="C29" s="70"/>
      <c r="D29" s="70"/>
      <c r="E29" s="70"/>
      <c r="F29" s="70"/>
      <c r="G29" s="70"/>
      <c r="H29" s="70"/>
      <c r="J29" s="64">
        <f t="shared" si="1"/>
        <v>1.03</v>
      </c>
    </row>
    <row r="30" spans="1:10" ht="30" customHeight="1">
      <c r="A30" s="71">
        <v>23020151</v>
      </c>
      <c r="B30" s="72" t="s">
        <v>155</v>
      </c>
      <c r="C30" s="70"/>
      <c r="D30" s="70"/>
      <c r="E30" s="70"/>
      <c r="F30" s="70"/>
      <c r="G30" s="70"/>
      <c r="H30" s="70"/>
      <c r="J30" s="64">
        <f t="shared" si="1"/>
        <v>1.03</v>
      </c>
    </row>
    <row r="31" spans="1:10" ht="30" customHeight="1">
      <c r="A31" s="71">
        <v>23020152</v>
      </c>
      <c r="B31" s="72" t="s">
        <v>364</v>
      </c>
      <c r="C31" s="70"/>
      <c r="D31" s="70"/>
      <c r="E31" s="70"/>
      <c r="F31" s="70"/>
      <c r="G31" s="70"/>
      <c r="H31" s="70"/>
      <c r="J31" s="64">
        <f t="shared" si="1"/>
        <v>1.03</v>
      </c>
    </row>
    <row r="32" spans="1:10" ht="30" customHeight="1">
      <c r="A32" s="107"/>
      <c r="B32" s="124" t="s">
        <v>37</v>
      </c>
      <c r="C32" s="125">
        <f>SUM(C17:C31)</f>
        <v>203714481.60000002</v>
      </c>
      <c r="D32" s="125">
        <f>SUM(D17:D31)</f>
        <v>199720080</v>
      </c>
      <c r="E32" s="125">
        <f>SUM(E18:E31)</f>
        <v>209706084</v>
      </c>
      <c r="F32" s="125">
        <f>SUM(F18:F31)</f>
        <v>220191388.20000002</v>
      </c>
      <c r="G32" s="125">
        <f>SUM(G18:G31)</f>
        <v>629617552.19999993</v>
      </c>
      <c r="H32" s="109">
        <v>199720080</v>
      </c>
      <c r="J32" s="64">
        <f t="shared" si="1"/>
        <v>205711682.40000001</v>
      </c>
    </row>
    <row r="33" spans="1:10" ht="30" customHeight="1">
      <c r="A33" s="16"/>
      <c r="B33" s="13"/>
      <c r="C33" s="15"/>
      <c r="D33" s="15"/>
      <c r="E33" s="15"/>
      <c r="F33" s="15"/>
      <c r="G33" s="15"/>
      <c r="H33" s="15"/>
      <c r="J33" s="64">
        <f t="shared" si="1"/>
        <v>1.03</v>
      </c>
    </row>
    <row r="34" spans="1:10" ht="30" customHeight="1">
      <c r="A34" s="12">
        <v>23030100</v>
      </c>
      <c r="B34" s="13" t="s">
        <v>61</v>
      </c>
      <c r="C34" s="15"/>
      <c r="D34" s="15"/>
      <c r="E34" s="15"/>
      <c r="F34" s="15"/>
      <c r="G34" s="15"/>
      <c r="H34" s="15"/>
      <c r="J34" s="64">
        <f t="shared" si="1"/>
        <v>1.03</v>
      </c>
    </row>
    <row r="35" spans="1:10" ht="30" customHeight="1">
      <c r="A35" s="16">
        <v>23030101</v>
      </c>
      <c r="B35" s="17" t="s">
        <v>62</v>
      </c>
      <c r="C35" s="15"/>
      <c r="D35" s="15"/>
      <c r="E35" s="15"/>
      <c r="F35" s="15"/>
      <c r="G35" s="15"/>
      <c r="H35" s="15"/>
      <c r="J35" s="64">
        <f t="shared" si="1"/>
        <v>1.03</v>
      </c>
    </row>
    <row r="36" spans="1:10" ht="30" customHeight="1">
      <c r="A36" s="71">
        <v>23020155</v>
      </c>
      <c r="B36" s="72" t="s">
        <v>186</v>
      </c>
      <c r="C36" s="70"/>
      <c r="D36" s="70"/>
      <c r="E36" s="70"/>
      <c r="F36" s="70"/>
      <c r="G36" s="70"/>
      <c r="H36" s="70"/>
      <c r="J36" s="64">
        <f t="shared" si="1"/>
        <v>1.03</v>
      </c>
    </row>
    <row r="37" spans="1:10" ht="30" customHeight="1">
      <c r="A37" s="71">
        <v>23020156</v>
      </c>
      <c r="B37" s="72" t="s">
        <v>100</v>
      </c>
      <c r="C37" s="70"/>
      <c r="D37" s="70"/>
      <c r="E37" s="70"/>
      <c r="F37" s="70"/>
      <c r="G37" s="70"/>
      <c r="H37" s="70"/>
      <c r="J37" s="64">
        <f t="shared" si="1"/>
        <v>1.03</v>
      </c>
    </row>
    <row r="38" spans="1:10" ht="30" customHeight="1">
      <c r="A38" s="107"/>
      <c r="B38" s="108" t="s">
        <v>37</v>
      </c>
      <c r="C38" s="109">
        <v>0</v>
      </c>
      <c r="D38" s="109"/>
      <c r="E38" s="110"/>
      <c r="F38" s="110"/>
      <c r="G38" s="109"/>
      <c r="H38" s="109"/>
      <c r="J38" s="64">
        <f t="shared" si="1"/>
        <v>1.03</v>
      </c>
    </row>
    <row r="39" spans="1:10" ht="30" customHeight="1">
      <c r="A39" s="16"/>
      <c r="B39" s="13"/>
      <c r="C39" s="15"/>
      <c r="D39" s="15"/>
      <c r="E39" s="15"/>
      <c r="F39" s="15"/>
      <c r="G39" s="15"/>
      <c r="H39" s="15"/>
      <c r="J39" s="64">
        <f t="shared" si="1"/>
        <v>1.03</v>
      </c>
    </row>
    <row r="40" spans="1:10" ht="30" customHeight="1">
      <c r="A40" s="12">
        <v>23040100</v>
      </c>
      <c r="B40" s="13" t="s">
        <v>83</v>
      </c>
      <c r="C40" s="15"/>
      <c r="D40" s="15"/>
      <c r="E40" s="15"/>
      <c r="F40" s="15"/>
      <c r="G40" s="15"/>
      <c r="H40" s="15"/>
      <c r="J40" s="64">
        <f t="shared" si="1"/>
        <v>1.03</v>
      </c>
    </row>
    <row r="41" spans="1:10" ht="30" customHeight="1">
      <c r="A41" s="16">
        <v>23040101</v>
      </c>
      <c r="B41" s="17" t="s">
        <v>84</v>
      </c>
      <c r="C41" s="15"/>
      <c r="D41" s="15"/>
      <c r="E41" s="15"/>
      <c r="F41" s="15"/>
      <c r="G41" s="15"/>
      <c r="H41" s="15"/>
      <c r="J41" s="64">
        <f t="shared" si="1"/>
        <v>1.03</v>
      </c>
    </row>
    <row r="42" spans="1:10" ht="30" customHeight="1">
      <c r="A42" s="16">
        <v>23040102</v>
      </c>
      <c r="B42" s="17" t="s">
        <v>85</v>
      </c>
      <c r="C42" s="15"/>
      <c r="D42" s="15"/>
      <c r="E42" s="15"/>
      <c r="F42" s="15"/>
      <c r="G42" s="15"/>
      <c r="H42" s="15"/>
      <c r="J42" s="64">
        <f t="shared" si="1"/>
        <v>1.03</v>
      </c>
    </row>
    <row r="43" spans="1:10" ht="30" customHeight="1">
      <c r="A43" s="71">
        <v>23040107</v>
      </c>
      <c r="B43" s="72" t="s">
        <v>104</v>
      </c>
      <c r="C43" s="70"/>
      <c r="D43" s="70"/>
      <c r="E43" s="70"/>
      <c r="F43" s="70"/>
      <c r="G43" s="70"/>
      <c r="H43" s="70"/>
      <c r="J43" s="64">
        <f t="shared" si="1"/>
        <v>1.03</v>
      </c>
    </row>
    <row r="44" spans="1:10" ht="30" customHeight="1">
      <c r="A44" s="71">
        <v>23040108</v>
      </c>
      <c r="B44" s="72" t="s">
        <v>103</v>
      </c>
      <c r="C44" s="70"/>
      <c r="D44" s="70"/>
      <c r="E44" s="70"/>
      <c r="F44" s="70"/>
      <c r="G44" s="70"/>
      <c r="H44" s="70"/>
      <c r="J44" s="64">
        <f t="shared" si="1"/>
        <v>1.03</v>
      </c>
    </row>
    <row r="45" spans="1:10" ht="30" customHeight="1">
      <c r="A45" s="71">
        <v>23040109</v>
      </c>
      <c r="B45" s="72" t="s">
        <v>200</v>
      </c>
      <c r="C45" s="70"/>
      <c r="D45" s="70"/>
      <c r="E45" s="70"/>
      <c r="F45" s="70"/>
      <c r="G45" s="70"/>
      <c r="H45" s="70"/>
      <c r="J45" s="64">
        <f t="shared" si="1"/>
        <v>1.03</v>
      </c>
    </row>
    <row r="46" spans="1:10" ht="30" customHeight="1">
      <c r="A46" s="107"/>
      <c r="B46" s="108" t="s">
        <v>37</v>
      </c>
      <c r="C46" s="109">
        <v>0</v>
      </c>
      <c r="D46" s="109"/>
      <c r="E46" s="110"/>
      <c r="F46" s="110"/>
      <c r="G46" s="109"/>
      <c r="H46" s="109"/>
      <c r="J46" s="64">
        <f t="shared" si="1"/>
        <v>1.03</v>
      </c>
    </row>
    <row r="47" spans="1:10" ht="30" customHeight="1">
      <c r="A47" s="16"/>
      <c r="B47" s="13"/>
      <c r="C47" s="15"/>
      <c r="D47" s="15"/>
      <c r="E47" s="15"/>
      <c r="F47" s="15"/>
      <c r="G47" s="15"/>
      <c r="H47" s="15"/>
      <c r="J47" s="64">
        <f t="shared" si="1"/>
        <v>1.03</v>
      </c>
    </row>
    <row r="48" spans="1:10" ht="30" customHeight="1">
      <c r="A48" s="12">
        <v>23050100</v>
      </c>
      <c r="B48" s="13" t="s">
        <v>89</v>
      </c>
      <c r="C48" s="15"/>
      <c r="D48" s="15"/>
      <c r="E48" s="15"/>
      <c r="F48" s="15"/>
      <c r="G48" s="15"/>
      <c r="H48" s="15"/>
      <c r="J48" s="64">
        <f t="shared" si="1"/>
        <v>1.03</v>
      </c>
    </row>
    <row r="49" spans="1:10" ht="30" customHeight="1">
      <c r="A49" s="16">
        <v>23050101</v>
      </c>
      <c r="B49" s="17" t="s">
        <v>90</v>
      </c>
      <c r="C49" s="15"/>
      <c r="D49" s="15"/>
      <c r="E49" s="15"/>
      <c r="F49" s="15"/>
      <c r="G49" s="15"/>
      <c r="H49" s="15"/>
      <c r="J49" s="64">
        <f t="shared" si="1"/>
        <v>1.03</v>
      </c>
    </row>
    <row r="50" spans="1:10" ht="30" customHeight="1">
      <c r="A50" s="16">
        <v>23050102</v>
      </c>
      <c r="B50" s="17" t="s">
        <v>91</v>
      </c>
      <c r="C50" s="15"/>
      <c r="D50" s="15"/>
      <c r="E50" s="15"/>
      <c r="F50" s="15"/>
      <c r="G50" s="15"/>
      <c r="H50" s="15"/>
      <c r="J50" s="64">
        <f t="shared" si="1"/>
        <v>1.03</v>
      </c>
    </row>
    <row r="51" spans="1:10" ht="30" customHeight="1">
      <c r="A51" s="71">
        <v>23050149</v>
      </c>
      <c r="B51" s="72" t="s">
        <v>198</v>
      </c>
      <c r="C51" s="70"/>
      <c r="D51" s="70"/>
      <c r="E51" s="70"/>
      <c r="F51" s="70"/>
      <c r="G51" s="70"/>
      <c r="H51" s="70"/>
      <c r="J51" s="64">
        <f t="shared" si="1"/>
        <v>1.03</v>
      </c>
    </row>
    <row r="52" spans="1:10" ht="30" customHeight="1">
      <c r="A52" s="107"/>
      <c r="B52" s="108" t="s">
        <v>37</v>
      </c>
      <c r="C52" s="109">
        <v>0</v>
      </c>
      <c r="D52" s="109"/>
      <c r="E52" s="110"/>
      <c r="F52" s="110"/>
      <c r="G52" s="109"/>
      <c r="H52" s="109"/>
      <c r="J52" s="64">
        <f t="shared" si="1"/>
        <v>1.03</v>
      </c>
    </row>
    <row r="53" spans="1:10" ht="30" customHeight="1">
      <c r="A53" s="16"/>
      <c r="B53" s="13"/>
      <c r="C53" s="18"/>
      <c r="D53" s="18"/>
      <c r="E53" s="18"/>
      <c r="F53" s="18"/>
      <c r="G53" s="18"/>
      <c r="H53" s="18"/>
      <c r="J53" s="64">
        <f t="shared" si="1"/>
        <v>1.03</v>
      </c>
    </row>
    <row r="54" spans="1:10" ht="30" customHeight="1">
      <c r="A54" s="16"/>
      <c r="B54" s="13"/>
      <c r="C54" s="15"/>
      <c r="D54" s="15"/>
      <c r="E54" s="15"/>
      <c r="F54" s="15"/>
      <c r="G54" s="15"/>
      <c r="H54" s="15"/>
      <c r="J54" s="64">
        <f t="shared" si="1"/>
        <v>1.03</v>
      </c>
    </row>
    <row r="55" spans="1:10" ht="30" customHeight="1">
      <c r="A55" s="107"/>
      <c r="B55" s="108" t="s">
        <v>95</v>
      </c>
      <c r="C55" s="125">
        <f>SUM(C32,C14)</f>
        <v>220231872.00000003</v>
      </c>
      <c r="D55" s="125">
        <f>SUM(D52,D46,D38,D32,D14)</f>
        <v>215913600</v>
      </c>
      <c r="E55" s="125">
        <f t="shared" ref="E55:G55" si="16">SUM(E52,E46,E38,E32,E14)</f>
        <v>226709280</v>
      </c>
      <c r="F55" s="125">
        <f t="shared" si="16"/>
        <v>238044744.00000003</v>
      </c>
      <c r="G55" s="125">
        <f t="shared" si="16"/>
        <v>680667623.99999988</v>
      </c>
      <c r="H55" s="109">
        <v>215913600</v>
      </c>
      <c r="J55" s="64">
        <f t="shared" si="1"/>
        <v>222391008</v>
      </c>
    </row>
    <row r="56" spans="1:10" ht="30" customHeight="1" thickBot="1">
      <c r="A56" s="21"/>
      <c r="B56" s="22"/>
      <c r="C56" s="23"/>
      <c r="D56" s="23"/>
      <c r="E56" s="23"/>
      <c r="F56" s="23"/>
      <c r="G56" s="23"/>
      <c r="H56" s="23"/>
      <c r="J56" s="64">
        <f t="shared" si="1"/>
        <v>1.03</v>
      </c>
    </row>
    <row r="57" spans="1:10" ht="30" customHeight="1">
      <c r="A57" s="24"/>
      <c r="B57" s="19"/>
      <c r="C57" s="25"/>
      <c r="D57" s="25"/>
      <c r="E57" s="25"/>
      <c r="F57" s="25"/>
      <c r="G57" s="25"/>
      <c r="H57" s="25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85" orientation="landscape" useFirstPageNumber="1" verticalDpi="300" r:id="rId1"/>
  <headerFooter>
    <oddFooter>&amp;C&amp;"Arial Black,Regular"&amp;18&amp;P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dimension ref="A1:J105"/>
  <sheetViews>
    <sheetView view="pageBreakPreview" topLeftCell="A52" zoomScale="60" workbookViewId="0">
      <selection activeCell="B63" sqref="B63"/>
    </sheetView>
  </sheetViews>
  <sheetFormatPr defaultColWidth="9.140625" defaultRowHeight="16.5"/>
  <cols>
    <col min="1" max="1" width="14.28515625" style="6" customWidth="1"/>
    <col min="2" max="2" width="101.140625" style="1" customWidth="1"/>
    <col min="3" max="3" width="20.140625" style="1" hidden="1" customWidth="1"/>
    <col min="4" max="4" width="20.140625" style="1" customWidth="1"/>
    <col min="5" max="5" width="18" style="1" customWidth="1"/>
    <col min="6" max="6" width="19.28515625" style="1" customWidth="1"/>
    <col min="7" max="7" width="20.85546875" style="1" customWidth="1"/>
    <col min="8" max="8" width="17.28515625" style="1" bestFit="1" customWidth="1"/>
    <col min="9" max="9" width="9.140625" style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237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52.5" customHeight="1">
      <c r="A5" s="9" t="s">
        <v>3</v>
      </c>
      <c r="B5" s="2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24.75" customHeight="1">
      <c r="A6" s="9"/>
      <c r="B6" s="2"/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  <c r="I7" s="19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  <c r="I8" s="19"/>
    </row>
    <row r="9" spans="1:10" ht="30" customHeight="1">
      <c r="A9" s="16">
        <v>23010123</v>
      </c>
      <c r="B9" s="17" t="s">
        <v>29</v>
      </c>
      <c r="C9" s="15"/>
      <c r="D9" s="15"/>
      <c r="E9" s="15"/>
      <c r="F9" s="15"/>
      <c r="G9" s="15"/>
      <c r="H9" s="15"/>
      <c r="I9" s="19"/>
    </row>
    <row r="10" spans="1:10" ht="30" customHeight="1">
      <c r="A10" s="16">
        <v>23010124</v>
      </c>
      <c r="B10" s="17" t="s">
        <v>144</v>
      </c>
      <c r="C10" s="70">
        <f t="shared" ref="C10" si="0">PRODUCT(H10,1.02)</f>
        <v>27528984</v>
      </c>
      <c r="D10" s="15">
        <v>26989200</v>
      </c>
      <c r="E10" s="15">
        <f>PRODUCT(D10,1.05)</f>
        <v>28338660</v>
      </c>
      <c r="F10" s="15">
        <f>PRODUCT(E10,1.05)</f>
        <v>29755593</v>
      </c>
      <c r="G10" s="15">
        <f>SUM(D10:F10)</f>
        <v>85083453</v>
      </c>
      <c r="H10" s="15">
        <v>26989200</v>
      </c>
      <c r="I10" s="19"/>
      <c r="J10" s="64">
        <f>PRODUCT(H10,1.03)</f>
        <v>27798876</v>
      </c>
    </row>
    <row r="11" spans="1:10" ht="30" customHeight="1">
      <c r="A11" s="16">
        <v>23010125</v>
      </c>
      <c r="B11" s="17" t="s">
        <v>31</v>
      </c>
      <c r="C11" s="15"/>
      <c r="D11" s="15"/>
      <c r="E11" s="15"/>
      <c r="F11" s="15"/>
      <c r="G11" s="15"/>
      <c r="H11" s="15"/>
      <c r="I11" s="19"/>
      <c r="J11" s="64">
        <f t="shared" ref="J11:J62" si="1">PRODUCT(H11,1.03)</f>
        <v>1.03</v>
      </c>
    </row>
    <row r="12" spans="1:10" s="11" customFormat="1" ht="30" customHeight="1">
      <c r="A12" s="71">
        <v>23010154</v>
      </c>
      <c r="B12" s="72" t="s">
        <v>141</v>
      </c>
      <c r="C12" s="70"/>
      <c r="D12" s="70"/>
      <c r="E12" s="70"/>
      <c r="F12" s="70"/>
      <c r="G12" s="70"/>
      <c r="H12" s="70"/>
      <c r="I12" s="20"/>
      <c r="J12" s="64">
        <f t="shared" si="1"/>
        <v>1.03</v>
      </c>
    </row>
    <row r="13" spans="1:10" s="11" customFormat="1" ht="30" customHeight="1">
      <c r="A13" s="71">
        <v>23010155</v>
      </c>
      <c r="B13" s="72" t="s">
        <v>145</v>
      </c>
      <c r="C13" s="70"/>
      <c r="D13" s="70"/>
      <c r="E13" s="70"/>
      <c r="F13" s="70"/>
      <c r="G13" s="70"/>
      <c r="H13" s="70"/>
      <c r="I13" s="20"/>
      <c r="J13" s="64">
        <f t="shared" si="1"/>
        <v>1.03</v>
      </c>
    </row>
    <row r="14" spans="1:10" s="11" customFormat="1" ht="30" customHeight="1">
      <c r="A14" s="71">
        <v>23010156</v>
      </c>
      <c r="B14" s="72" t="s">
        <v>156</v>
      </c>
      <c r="C14" s="70"/>
      <c r="D14" s="70"/>
      <c r="E14" s="70"/>
      <c r="F14" s="70"/>
      <c r="G14" s="70"/>
      <c r="H14" s="70"/>
      <c r="I14" s="20"/>
      <c r="J14" s="64">
        <f t="shared" si="1"/>
        <v>1.03</v>
      </c>
    </row>
    <row r="15" spans="1:10" ht="30" customHeight="1">
      <c r="A15" s="107"/>
      <c r="B15" s="108" t="s">
        <v>37</v>
      </c>
      <c r="C15" s="109">
        <f>SUM(C8:C14)</f>
        <v>27528984</v>
      </c>
      <c r="D15" s="109">
        <f>SUM(D8:D14)</f>
        <v>26989200</v>
      </c>
      <c r="E15" s="125">
        <f>SUM(E10:E14)</f>
        <v>28338660</v>
      </c>
      <c r="F15" s="125">
        <f>SUM(F10:F14)</f>
        <v>29755593</v>
      </c>
      <c r="G15" s="109">
        <f>SUM(G10:G14)</f>
        <v>85083453</v>
      </c>
      <c r="H15" s="109">
        <v>26989200</v>
      </c>
      <c r="I15" s="19"/>
      <c r="J15" s="64">
        <f t="shared" si="1"/>
        <v>27798876</v>
      </c>
    </row>
    <row r="16" spans="1:10" ht="30" customHeight="1">
      <c r="A16" s="16"/>
      <c r="B16" s="17"/>
      <c r="C16" s="15"/>
      <c r="D16" s="15"/>
      <c r="E16" s="15"/>
      <c r="F16" s="15"/>
      <c r="G16" s="15"/>
      <c r="H16" s="15"/>
      <c r="I16" s="19"/>
      <c r="J16" s="64">
        <f t="shared" si="1"/>
        <v>1.03</v>
      </c>
    </row>
    <row r="17" spans="1:10" ht="30" customHeight="1">
      <c r="A17" s="12">
        <v>23020100</v>
      </c>
      <c r="B17" s="13" t="s">
        <v>38</v>
      </c>
      <c r="C17" s="15"/>
      <c r="D17" s="15"/>
      <c r="E17" s="15"/>
      <c r="F17" s="15"/>
      <c r="G17" s="15"/>
      <c r="H17" s="15"/>
      <c r="I17" s="19"/>
      <c r="J17" s="64">
        <f t="shared" si="1"/>
        <v>1.03</v>
      </c>
    </row>
    <row r="18" spans="1:10" ht="30" customHeight="1">
      <c r="A18" s="16">
        <v>23020101</v>
      </c>
      <c r="B18" s="17" t="s">
        <v>102</v>
      </c>
      <c r="C18" s="15"/>
      <c r="D18" s="15"/>
      <c r="E18" s="15"/>
      <c r="F18" s="15"/>
      <c r="G18" s="15"/>
      <c r="H18" s="15"/>
      <c r="I18" s="19"/>
      <c r="J18" s="64">
        <f t="shared" si="1"/>
        <v>1.03</v>
      </c>
    </row>
    <row r="19" spans="1:10" ht="30" customHeight="1">
      <c r="A19" s="16">
        <v>23020102</v>
      </c>
      <c r="B19" s="17" t="s">
        <v>40</v>
      </c>
      <c r="C19" s="70">
        <f t="shared" ref="C19" si="2">PRODUCT(H19,1.02)</f>
        <v>55057968</v>
      </c>
      <c r="D19" s="15">
        <v>53978400</v>
      </c>
      <c r="E19" s="15">
        <f>PRODUCT(D19,1.05)</f>
        <v>56677320</v>
      </c>
      <c r="F19" s="15">
        <f>PRODUCT(E19,1.05)</f>
        <v>59511186</v>
      </c>
      <c r="G19" s="15">
        <f t="shared" ref="G19:G25" si="3">SUM(D19:F19)</f>
        <v>170166906</v>
      </c>
      <c r="H19" s="15">
        <v>53978400</v>
      </c>
      <c r="I19" s="19"/>
      <c r="J19" s="64">
        <f t="shared" si="1"/>
        <v>55597752</v>
      </c>
    </row>
    <row r="20" spans="1:10" ht="30" customHeight="1">
      <c r="A20" s="16">
        <v>23020103</v>
      </c>
      <c r="B20" s="17" t="s">
        <v>41</v>
      </c>
      <c r="C20" s="15"/>
      <c r="D20" s="15">
        <v>0</v>
      </c>
      <c r="E20" s="15">
        <f t="shared" ref="E20:F20" si="4">PRODUCT(D20,1.05)</f>
        <v>0</v>
      </c>
      <c r="F20" s="15">
        <f t="shared" si="4"/>
        <v>0</v>
      </c>
      <c r="G20" s="15">
        <f t="shared" si="3"/>
        <v>0</v>
      </c>
      <c r="H20" s="15">
        <v>0</v>
      </c>
      <c r="I20" s="19"/>
      <c r="J20" s="64">
        <f t="shared" si="1"/>
        <v>0</v>
      </c>
    </row>
    <row r="21" spans="1:10" ht="30" customHeight="1">
      <c r="A21" s="16">
        <v>23020104</v>
      </c>
      <c r="B21" s="17" t="s">
        <v>42</v>
      </c>
      <c r="C21" s="15"/>
      <c r="D21" s="15">
        <v>0</v>
      </c>
      <c r="E21" s="15">
        <f t="shared" ref="E21:F21" si="5">PRODUCT(D21,1.05)</f>
        <v>0</v>
      </c>
      <c r="F21" s="15">
        <f t="shared" si="5"/>
        <v>0</v>
      </c>
      <c r="G21" s="15">
        <f t="shared" si="3"/>
        <v>0</v>
      </c>
      <c r="H21" s="15">
        <v>0</v>
      </c>
      <c r="I21" s="19"/>
      <c r="J21" s="64">
        <f t="shared" si="1"/>
        <v>0</v>
      </c>
    </row>
    <row r="22" spans="1:10" ht="30" customHeight="1">
      <c r="A22" s="16">
        <v>23020105</v>
      </c>
      <c r="B22" s="17" t="s">
        <v>43</v>
      </c>
      <c r="C22" s="70">
        <f t="shared" ref="C22" si="6">PRODUCT(H22,1.02)</f>
        <v>5505796.7999999998</v>
      </c>
      <c r="D22" s="15">
        <v>5397840</v>
      </c>
      <c r="E22" s="15">
        <f t="shared" ref="E22:F22" si="7">PRODUCT(D22,1.05)</f>
        <v>5667732</v>
      </c>
      <c r="F22" s="15">
        <f t="shared" si="7"/>
        <v>5951118.6000000006</v>
      </c>
      <c r="G22" s="15">
        <f t="shared" si="3"/>
        <v>17016690.600000001</v>
      </c>
      <c r="H22" s="15">
        <v>5397840</v>
      </c>
      <c r="I22" s="19"/>
      <c r="J22" s="64">
        <f t="shared" si="1"/>
        <v>5559775.2000000002</v>
      </c>
    </row>
    <row r="23" spans="1:10" ht="30" customHeight="1">
      <c r="A23" s="16">
        <v>23020106</v>
      </c>
      <c r="B23" s="17" t="s">
        <v>44</v>
      </c>
      <c r="C23" s="15"/>
      <c r="D23" s="15">
        <v>0</v>
      </c>
      <c r="E23" s="15">
        <f t="shared" ref="E23:F23" si="8">PRODUCT(D23,1.05)</f>
        <v>0</v>
      </c>
      <c r="F23" s="15">
        <f t="shared" si="8"/>
        <v>0</v>
      </c>
      <c r="G23" s="15">
        <f t="shared" si="3"/>
        <v>0</v>
      </c>
      <c r="H23" s="15">
        <v>0</v>
      </c>
      <c r="I23" s="19"/>
      <c r="J23" s="64">
        <f t="shared" si="1"/>
        <v>0</v>
      </c>
    </row>
    <row r="24" spans="1:10" ht="30" customHeight="1">
      <c r="A24" s="16">
        <v>23020113</v>
      </c>
      <c r="B24" s="17" t="s">
        <v>49</v>
      </c>
      <c r="C24" s="15"/>
      <c r="D24" s="15">
        <v>0</v>
      </c>
      <c r="E24" s="15">
        <f t="shared" ref="E24:F24" si="9">PRODUCT(D24,1.05)</f>
        <v>0</v>
      </c>
      <c r="F24" s="15">
        <f t="shared" si="9"/>
        <v>0</v>
      </c>
      <c r="G24" s="15">
        <f t="shared" si="3"/>
        <v>0</v>
      </c>
      <c r="H24" s="15">
        <v>0</v>
      </c>
      <c r="I24" s="19"/>
      <c r="J24" s="64">
        <f t="shared" si="1"/>
        <v>0</v>
      </c>
    </row>
    <row r="25" spans="1:10" ht="30" customHeight="1">
      <c r="A25" s="16">
        <v>23020114</v>
      </c>
      <c r="B25" s="17" t="s">
        <v>50</v>
      </c>
      <c r="C25" s="70">
        <f t="shared" ref="C25" si="10">PRODUCT(H25,1.02)</f>
        <v>5505796.7999999998</v>
      </c>
      <c r="D25" s="15">
        <v>5397840</v>
      </c>
      <c r="E25" s="15">
        <f t="shared" ref="E25:F25" si="11">PRODUCT(D25,1.05)</f>
        <v>5667732</v>
      </c>
      <c r="F25" s="15">
        <f t="shared" si="11"/>
        <v>5951118.6000000006</v>
      </c>
      <c r="G25" s="15">
        <f t="shared" si="3"/>
        <v>17016690.600000001</v>
      </c>
      <c r="H25" s="15">
        <v>5397840</v>
      </c>
      <c r="I25" s="19"/>
      <c r="J25" s="64">
        <f t="shared" si="1"/>
        <v>5559775.2000000002</v>
      </c>
    </row>
    <row r="26" spans="1:10" ht="30" customHeight="1">
      <c r="A26" s="16">
        <v>23020115</v>
      </c>
      <c r="B26" s="17" t="s">
        <v>51</v>
      </c>
      <c r="C26" s="18"/>
      <c r="D26" s="18"/>
      <c r="E26" s="15"/>
      <c r="F26" s="15"/>
      <c r="G26" s="15"/>
      <c r="H26" s="18"/>
      <c r="I26" s="19"/>
      <c r="J26" s="64">
        <f t="shared" si="1"/>
        <v>1.03</v>
      </c>
    </row>
    <row r="27" spans="1:10" ht="30" customHeight="1">
      <c r="A27" s="16">
        <v>23020126</v>
      </c>
      <c r="B27" s="17" t="s">
        <v>59</v>
      </c>
      <c r="C27" s="18"/>
      <c r="D27" s="18"/>
      <c r="E27" s="15"/>
      <c r="F27" s="15"/>
      <c r="G27" s="15"/>
      <c r="H27" s="18"/>
      <c r="I27" s="19"/>
      <c r="J27" s="64">
        <f t="shared" si="1"/>
        <v>1.03</v>
      </c>
    </row>
    <row r="28" spans="1:10" ht="30" customHeight="1">
      <c r="A28" s="16">
        <v>23020127</v>
      </c>
      <c r="B28" s="17" t="s">
        <v>60</v>
      </c>
      <c r="C28" s="70">
        <f t="shared" ref="C28" si="12">PRODUCT(H28,1.02)</f>
        <v>5505796.7999999998</v>
      </c>
      <c r="D28" s="15">
        <v>5397840</v>
      </c>
      <c r="E28" s="15">
        <f t="shared" ref="E28:F28" si="13">PRODUCT(D28,1.05)</f>
        <v>5667732</v>
      </c>
      <c r="F28" s="15">
        <f t="shared" si="13"/>
        <v>5951118.6000000006</v>
      </c>
      <c r="G28" s="15">
        <f t="shared" ref="G28:G34" si="14">SUM(D28:F28)</f>
        <v>17016690.600000001</v>
      </c>
      <c r="H28" s="15">
        <v>5397840</v>
      </c>
      <c r="I28" s="19"/>
      <c r="J28" s="64">
        <f t="shared" si="1"/>
        <v>5559775.2000000002</v>
      </c>
    </row>
    <row r="29" spans="1:10" ht="30" customHeight="1">
      <c r="A29" s="71">
        <v>23020128</v>
      </c>
      <c r="B29" s="72" t="s">
        <v>147</v>
      </c>
      <c r="C29" s="70"/>
      <c r="D29" s="70">
        <v>0</v>
      </c>
      <c r="E29" s="15">
        <f t="shared" ref="E29:F29" si="15">PRODUCT(D29,1.05)</f>
        <v>0</v>
      </c>
      <c r="F29" s="15">
        <f t="shared" si="15"/>
        <v>0</v>
      </c>
      <c r="G29" s="70">
        <f t="shared" si="14"/>
        <v>0</v>
      </c>
      <c r="H29" s="70">
        <v>0</v>
      </c>
      <c r="I29" s="19"/>
      <c r="J29" s="64">
        <f t="shared" si="1"/>
        <v>0</v>
      </c>
    </row>
    <row r="30" spans="1:10" ht="30" customHeight="1">
      <c r="A30" s="71">
        <v>23020144</v>
      </c>
      <c r="B30" s="72" t="s">
        <v>139</v>
      </c>
      <c r="C30" s="70"/>
      <c r="D30" s="70">
        <v>0</v>
      </c>
      <c r="E30" s="15">
        <f t="shared" ref="E30:F30" si="16">PRODUCT(D30,1.05)</f>
        <v>0</v>
      </c>
      <c r="F30" s="15">
        <f t="shared" si="16"/>
        <v>0</v>
      </c>
      <c r="G30" s="70">
        <f t="shared" si="14"/>
        <v>0</v>
      </c>
      <c r="H30" s="70">
        <v>0</v>
      </c>
      <c r="I30" s="19"/>
      <c r="J30" s="64">
        <f t="shared" si="1"/>
        <v>0</v>
      </c>
    </row>
    <row r="31" spans="1:10" ht="30" customHeight="1">
      <c r="A31" s="71">
        <v>23020145</v>
      </c>
      <c r="B31" s="72" t="s">
        <v>170</v>
      </c>
      <c r="C31" s="70"/>
      <c r="D31" s="70">
        <v>0</v>
      </c>
      <c r="E31" s="15">
        <f t="shared" ref="E31:F31" si="17">PRODUCT(D31,1.05)</f>
        <v>0</v>
      </c>
      <c r="F31" s="15">
        <f t="shared" si="17"/>
        <v>0</v>
      </c>
      <c r="G31" s="70">
        <f t="shared" si="14"/>
        <v>0</v>
      </c>
      <c r="H31" s="70">
        <v>0</v>
      </c>
      <c r="I31" s="19"/>
      <c r="J31" s="64">
        <f t="shared" si="1"/>
        <v>0</v>
      </c>
    </row>
    <row r="32" spans="1:10" ht="30" customHeight="1">
      <c r="A32" s="71">
        <v>23020146</v>
      </c>
      <c r="B32" s="72" t="s">
        <v>149</v>
      </c>
      <c r="C32" s="70">
        <f t="shared" ref="C32" si="18">PRODUCT(H32,1.02)</f>
        <v>121127529.60000001</v>
      </c>
      <c r="D32" s="70">
        <v>118752480</v>
      </c>
      <c r="E32" s="15">
        <f t="shared" ref="E32:F32" si="19">PRODUCT(D32,1.05)</f>
        <v>124690104</v>
      </c>
      <c r="F32" s="15">
        <f t="shared" si="19"/>
        <v>130924609.2</v>
      </c>
      <c r="G32" s="70">
        <f t="shared" si="14"/>
        <v>374367193.19999999</v>
      </c>
      <c r="H32" s="70">
        <v>118752480</v>
      </c>
      <c r="I32" s="19"/>
      <c r="J32" s="64">
        <f t="shared" si="1"/>
        <v>122315054.40000001</v>
      </c>
    </row>
    <row r="33" spans="1:10" ht="30" customHeight="1">
      <c r="A33" s="71">
        <v>23020147</v>
      </c>
      <c r="B33" s="72" t="s">
        <v>171</v>
      </c>
      <c r="C33" s="70"/>
      <c r="D33" s="70">
        <v>0</v>
      </c>
      <c r="E33" s="15">
        <f t="shared" ref="E33:F33" si="20">PRODUCT(D33,1.05)</f>
        <v>0</v>
      </c>
      <c r="F33" s="15">
        <f t="shared" si="20"/>
        <v>0</v>
      </c>
      <c r="G33" s="70">
        <f t="shared" si="14"/>
        <v>0</v>
      </c>
      <c r="H33" s="70">
        <v>0</v>
      </c>
      <c r="I33" s="19"/>
      <c r="J33" s="64">
        <f t="shared" si="1"/>
        <v>0</v>
      </c>
    </row>
    <row r="34" spans="1:10" ht="30" customHeight="1">
      <c r="A34" s="71">
        <v>23020148</v>
      </c>
      <c r="B34" s="72" t="s">
        <v>150</v>
      </c>
      <c r="C34" s="70">
        <f t="shared" ref="C34" si="21">PRODUCT(H34,1.02)</f>
        <v>55057968</v>
      </c>
      <c r="D34" s="70">
        <v>53978400</v>
      </c>
      <c r="E34" s="15">
        <f t="shared" ref="E34:F34" si="22">PRODUCT(D34,1.05)</f>
        <v>56677320</v>
      </c>
      <c r="F34" s="15">
        <f t="shared" si="22"/>
        <v>59511186</v>
      </c>
      <c r="G34" s="70">
        <f t="shared" si="14"/>
        <v>170166906</v>
      </c>
      <c r="H34" s="70">
        <v>53978400</v>
      </c>
      <c r="I34" s="19"/>
      <c r="J34" s="64">
        <f t="shared" si="1"/>
        <v>55597752</v>
      </c>
    </row>
    <row r="35" spans="1:10" ht="30" customHeight="1">
      <c r="A35" s="71">
        <v>23020149</v>
      </c>
      <c r="B35" s="72" t="s">
        <v>153</v>
      </c>
      <c r="C35" s="70"/>
      <c r="D35" s="70"/>
      <c r="E35" s="70"/>
      <c r="F35" s="70"/>
      <c r="G35" s="70"/>
      <c r="H35" s="70"/>
      <c r="I35" s="19"/>
      <c r="J35" s="64">
        <f t="shared" si="1"/>
        <v>1.03</v>
      </c>
    </row>
    <row r="36" spans="1:10" ht="30" customHeight="1">
      <c r="A36" s="71">
        <v>23020150</v>
      </c>
      <c r="B36" s="72" t="s">
        <v>154</v>
      </c>
      <c r="C36" s="70"/>
      <c r="D36" s="70"/>
      <c r="E36" s="70"/>
      <c r="F36" s="70"/>
      <c r="G36" s="70"/>
      <c r="H36" s="70"/>
      <c r="I36" s="19"/>
      <c r="J36" s="64">
        <f t="shared" si="1"/>
        <v>1.03</v>
      </c>
    </row>
    <row r="37" spans="1:10" ht="30" customHeight="1">
      <c r="A37" s="71">
        <v>23020151</v>
      </c>
      <c r="B37" s="72" t="s">
        <v>155</v>
      </c>
      <c r="C37" s="70"/>
      <c r="D37" s="70"/>
      <c r="E37" s="70"/>
      <c r="F37" s="70"/>
      <c r="G37" s="70"/>
      <c r="H37" s="70"/>
      <c r="I37" s="19"/>
      <c r="J37" s="64">
        <f t="shared" si="1"/>
        <v>1.03</v>
      </c>
    </row>
    <row r="38" spans="1:10" ht="30" customHeight="1">
      <c r="A38" s="71">
        <v>23020152</v>
      </c>
      <c r="B38" s="72" t="s">
        <v>172</v>
      </c>
      <c r="C38" s="70"/>
      <c r="D38" s="70"/>
      <c r="E38" s="70"/>
      <c r="F38" s="70"/>
      <c r="G38" s="70"/>
      <c r="H38" s="70"/>
      <c r="I38" s="19"/>
      <c r="J38" s="64">
        <f t="shared" si="1"/>
        <v>1.03</v>
      </c>
    </row>
    <row r="39" spans="1:10" ht="30" customHeight="1">
      <c r="A39" s="107"/>
      <c r="B39" s="108" t="s">
        <v>37</v>
      </c>
      <c r="C39" s="125">
        <f>SUM(C19:C38)</f>
        <v>247760856</v>
      </c>
      <c r="D39" s="125">
        <f>SUM(D18:D38)</f>
        <v>242902800</v>
      </c>
      <c r="E39" s="125">
        <f>SUM(E19:E38)</f>
        <v>255047940</v>
      </c>
      <c r="F39" s="125">
        <f>SUM(F19:F38)</f>
        <v>267800337</v>
      </c>
      <c r="G39" s="109">
        <f>SUM(G19:G38)</f>
        <v>765751077</v>
      </c>
      <c r="H39" s="109">
        <v>242902800</v>
      </c>
      <c r="I39" s="19"/>
      <c r="J39" s="64">
        <f t="shared" si="1"/>
        <v>250189884</v>
      </c>
    </row>
    <row r="40" spans="1:10" ht="30" customHeight="1">
      <c r="A40" s="16"/>
      <c r="B40" s="13"/>
      <c r="C40" s="15"/>
      <c r="D40" s="15"/>
      <c r="E40" s="15"/>
      <c r="F40" s="15"/>
      <c r="G40" s="15"/>
      <c r="H40" s="15"/>
      <c r="I40" s="19"/>
      <c r="J40" s="64">
        <f t="shared" si="1"/>
        <v>1.03</v>
      </c>
    </row>
    <row r="41" spans="1:10" ht="30" customHeight="1">
      <c r="A41" s="12">
        <v>23030100</v>
      </c>
      <c r="B41" s="13" t="s">
        <v>61</v>
      </c>
      <c r="C41" s="15"/>
      <c r="D41" s="15"/>
      <c r="E41" s="15"/>
      <c r="F41" s="15"/>
      <c r="G41" s="15"/>
      <c r="H41" s="15"/>
      <c r="I41" s="19"/>
      <c r="J41" s="64">
        <f t="shared" si="1"/>
        <v>1.03</v>
      </c>
    </row>
    <row r="42" spans="1:10" ht="30" customHeight="1">
      <c r="A42" s="16">
        <v>23030101</v>
      </c>
      <c r="B42" s="17" t="s">
        <v>62</v>
      </c>
      <c r="C42" s="15"/>
      <c r="D42" s="15"/>
      <c r="E42" s="15"/>
      <c r="F42" s="15"/>
      <c r="G42" s="15"/>
      <c r="H42" s="15"/>
      <c r="I42" s="19"/>
      <c r="J42" s="64">
        <f t="shared" si="1"/>
        <v>1.03</v>
      </c>
    </row>
    <row r="43" spans="1:10" ht="30" customHeight="1">
      <c r="A43" s="71">
        <v>23020154</v>
      </c>
      <c r="B43" s="72" t="s">
        <v>185</v>
      </c>
      <c r="C43" s="70"/>
      <c r="D43" s="70"/>
      <c r="E43" s="70"/>
      <c r="F43" s="70"/>
      <c r="G43" s="70"/>
      <c r="H43" s="70"/>
      <c r="I43" s="19"/>
      <c r="J43" s="64">
        <f t="shared" si="1"/>
        <v>1.03</v>
      </c>
    </row>
    <row r="44" spans="1:10" ht="30" customHeight="1">
      <c r="A44" s="71">
        <v>23020155</v>
      </c>
      <c r="B44" s="72" t="s">
        <v>186</v>
      </c>
      <c r="C44" s="70"/>
      <c r="D44" s="70"/>
      <c r="E44" s="70"/>
      <c r="F44" s="70"/>
      <c r="G44" s="70"/>
      <c r="H44" s="70"/>
      <c r="I44" s="19"/>
      <c r="J44" s="64">
        <f t="shared" si="1"/>
        <v>1.03</v>
      </c>
    </row>
    <row r="45" spans="1:10" ht="30" customHeight="1">
      <c r="A45" s="71">
        <v>23020156</v>
      </c>
      <c r="B45" s="72" t="s">
        <v>100</v>
      </c>
      <c r="C45" s="70"/>
      <c r="D45" s="70"/>
      <c r="E45" s="70"/>
      <c r="F45" s="70"/>
      <c r="G45" s="70"/>
      <c r="H45" s="70"/>
      <c r="I45" s="19"/>
      <c r="J45" s="64">
        <f t="shared" si="1"/>
        <v>1.03</v>
      </c>
    </row>
    <row r="46" spans="1:10" ht="30" customHeight="1">
      <c r="A46" s="107"/>
      <c r="B46" s="108" t="s">
        <v>37</v>
      </c>
      <c r="C46" s="109">
        <v>0</v>
      </c>
      <c r="D46" s="109"/>
      <c r="E46" s="110"/>
      <c r="F46" s="110"/>
      <c r="G46" s="109"/>
      <c r="H46" s="109"/>
      <c r="I46" s="19"/>
      <c r="J46" s="64">
        <f t="shared" si="1"/>
        <v>1.03</v>
      </c>
    </row>
    <row r="47" spans="1:10" ht="30" customHeight="1">
      <c r="A47" s="16"/>
      <c r="B47" s="13"/>
      <c r="C47" s="15"/>
      <c r="D47" s="15"/>
      <c r="E47" s="15"/>
      <c r="F47" s="15"/>
      <c r="G47" s="15"/>
      <c r="H47" s="15"/>
      <c r="I47" s="19"/>
      <c r="J47" s="64">
        <f t="shared" si="1"/>
        <v>1.03</v>
      </c>
    </row>
    <row r="48" spans="1:10" ht="30" customHeight="1">
      <c r="A48" s="12">
        <v>23040100</v>
      </c>
      <c r="B48" s="13" t="s">
        <v>83</v>
      </c>
      <c r="C48" s="15"/>
      <c r="D48" s="15"/>
      <c r="E48" s="15"/>
      <c r="F48" s="15"/>
      <c r="G48" s="15"/>
      <c r="H48" s="15"/>
      <c r="I48" s="19"/>
      <c r="J48" s="64">
        <f t="shared" si="1"/>
        <v>1.03</v>
      </c>
    </row>
    <row r="49" spans="1:10" ht="30" customHeight="1">
      <c r="A49" s="16">
        <v>23040101</v>
      </c>
      <c r="B49" s="17" t="s">
        <v>84</v>
      </c>
      <c r="C49" s="15"/>
      <c r="D49" s="15"/>
      <c r="E49" s="15"/>
      <c r="F49" s="15"/>
      <c r="G49" s="15"/>
      <c r="H49" s="15"/>
      <c r="I49" s="19"/>
      <c r="J49" s="64">
        <f t="shared" si="1"/>
        <v>1.03</v>
      </c>
    </row>
    <row r="50" spans="1:10" ht="30" customHeight="1">
      <c r="A50" s="71">
        <v>23040107</v>
      </c>
      <c r="B50" s="72" t="s">
        <v>104</v>
      </c>
      <c r="C50" s="70"/>
      <c r="D50" s="70"/>
      <c r="E50" s="70"/>
      <c r="F50" s="70"/>
      <c r="G50" s="70"/>
      <c r="H50" s="70"/>
      <c r="I50" s="19"/>
      <c r="J50" s="64">
        <f t="shared" si="1"/>
        <v>1.03</v>
      </c>
    </row>
    <row r="51" spans="1:10" ht="30" customHeight="1">
      <c r="A51" s="71">
        <v>23040108</v>
      </c>
      <c r="B51" s="72" t="s">
        <v>103</v>
      </c>
      <c r="C51" s="70"/>
      <c r="D51" s="70"/>
      <c r="E51" s="70"/>
      <c r="F51" s="70"/>
      <c r="G51" s="70"/>
      <c r="H51" s="70"/>
      <c r="I51" s="19"/>
      <c r="J51" s="64">
        <f t="shared" si="1"/>
        <v>1.03</v>
      </c>
    </row>
    <row r="52" spans="1:10" ht="30" customHeight="1">
      <c r="A52" s="71">
        <v>23040109</v>
      </c>
      <c r="B52" s="72" t="s">
        <v>200</v>
      </c>
      <c r="C52" s="70"/>
      <c r="D52" s="70"/>
      <c r="E52" s="70"/>
      <c r="F52" s="70"/>
      <c r="G52" s="70"/>
      <c r="H52" s="70"/>
      <c r="I52" s="19"/>
      <c r="J52" s="64">
        <f t="shared" si="1"/>
        <v>1.03</v>
      </c>
    </row>
    <row r="53" spans="1:10" ht="30" customHeight="1">
      <c r="A53" s="107"/>
      <c r="B53" s="108" t="s">
        <v>37</v>
      </c>
      <c r="C53" s="109">
        <v>0</v>
      </c>
      <c r="D53" s="109"/>
      <c r="E53" s="110"/>
      <c r="F53" s="110"/>
      <c r="G53" s="109"/>
      <c r="H53" s="109"/>
      <c r="I53" s="19"/>
      <c r="J53" s="64">
        <f t="shared" si="1"/>
        <v>1.03</v>
      </c>
    </row>
    <row r="54" spans="1:10" ht="30" customHeight="1">
      <c r="A54" s="16"/>
      <c r="B54" s="13"/>
      <c r="C54" s="15"/>
      <c r="D54" s="15"/>
      <c r="E54" s="15"/>
      <c r="F54" s="15"/>
      <c r="G54" s="15"/>
      <c r="H54" s="15"/>
      <c r="I54" s="19"/>
      <c r="J54" s="64">
        <f t="shared" si="1"/>
        <v>1.03</v>
      </c>
    </row>
    <row r="55" spans="1:10" ht="30" customHeight="1">
      <c r="A55" s="12">
        <v>23050100</v>
      </c>
      <c r="B55" s="13" t="s">
        <v>89</v>
      </c>
      <c r="C55" s="15"/>
      <c r="D55" s="15"/>
      <c r="E55" s="15"/>
      <c r="F55" s="15"/>
      <c r="G55" s="15"/>
      <c r="H55" s="15"/>
      <c r="I55" s="19"/>
      <c r="J55" s="64">
        <f t="shared" si="1"/>
        <v>1.03</v>
      </c>
    </row>
    <row r="56" spans="1:10" ht="30" customHeight="1">
      <c r="A56" s="16">
        <v>23050101</v>
      </c>
      <c r="B56" s="17" t="s">
        <v>90</v>
      </c>
      <c r="C56" s="15"/>
      <c r="D56" s="15"/>
      <c r="E56" s="15"/>
      <c r="F56" s="15"/>
      <c r="G56" s="15"/>
      <c r="H56" s="15"/>
      <c r="I56" s="19"/>
      <c r="J56" s="64">
        <f t="shared" si="1"/>
        <v>1.03</v>
      </c>
    </row>
    <row r="57" spans="1:10" ht="39" customHeight="1">
      <c r="A57" s="71">
        <v>23050149</v>
      </c>
      <c r="B57" s="75" t="s">
        <v>198</v>
      </c>
      <c r="C57" s="70"/>
      <c r="D57" s="70"/>
      <c r="E57" s="70"/>
      <c r="F57" s="70"/>
      <c r="G57" s="70"/>
      <c r="H57" s="70"/>
      <c r="I57" s="19"/>
      <c r="J57" s="64">
        <f t="shared" si="1"/>
        <v>1.03</v>
      </c>
    </row>
    <row r="58" spans="1:10" ht="30" customHeight="1">
      <c r="A58" s="107"/>
      <c r="B58" s="108" t="s">
        <v>37</v>
      </c>
      <c r="C58" s="109">
        <v>0</v>
      </c>
      <c r="D58" s="109"/>
      <c r="E58" s="110"/>
      <c r="F58" s="110"/>
      <c r="G58" s="109"/>
      <c r="H58" s="109"/>
      <c r="I58" s="19"/>
      <c r="J58" s="64">
        <f t="shared" si="1"/>
        <v>1.03</v>
      </c>
    </row>
    <row r="59" spans="1:10" ht="30" customHeight="1">
      <c r="A59" s="16"/>
      <c r="B59" s="13"/>
      <c r="C59" s="18"/>
      <c r="D59" s="18"/>
      <c r="E59" s="18"/>
      <c r="F59" s="18"/>
      <c r="G59" s="18"/>
      <c r="H59" s="18"/>
      <c r="I59" s="19"/>
      <c r="J59" s="64">
        <f t="shared" si="1"/>
        <v>1.03</v>
      </c>
    </row>
    <row r="60" spans="1:10" ht="30" customHeight="1">
      <c r="A60" s="16"/>
      <c r="B60" s="13"/>
      <c r="C60" s="15"/>
      <c r="D60" s="15"/>
      <c r="E60" s="15"/>
      <c r="F60" s="15"/>
      <c r="G60" s="15"/>
      <c r="H60" s="15"/>
      <c r="I60" s="19"/>
      <c r="J60" s="64">
        <f t="shared" si="1"/>
        <v>1.03</v>
      </c>
    </row>
    <row r="61" spans="1:10" ht="30" customHeight="1">
      <c r="A61" s="107"/>
      <c r="B61" s="108" t="s">
        <v>95</v>
      </c>
      <c r="C61" s="125">
        <f>SUM(C15,C39,C46,C53,C58)</f>
        <v>275289840</v>
      </c>
      <c r="D61" s="125">
        <f>SUM(D58,D53,D46,D39,D15)</f>
        <v>269892000</v>
      </c>
      <c r="E61" s="125">
        <f t="shared" ref="E61:G61" si="23">SUM(E58,E53,E46,E39,E15)</f>
        <v>283386600</v>
      </c>
      <c r="F61" s="125">
        <f t="shared" si="23"/>
        <v>297555930</v>
      </c>
      <c r="G61" s="125">
        <f t="shared" si="23"/>
        <v>850834530</v>
      </c>
      <c r="H61" s="109">
        <v>269892000</v>
      </c>
      <c r="I61" s="19"/>
      <c r="J61" s="64">
        <f t="shared" si="1"/>
        <v>277988760</v>
      </c>
    </row>
    <row r="62" spans="1:10" ht="30" customHeight="1" thickBot="1">
      <c r="A62" s="21"/>
      <c r="B62" s="22"/>
      <c r="C62" s="23"/>
      <c r="D62" s="23"/>
      <c r="E62" s="23"/>
      <c r="F62" s="23"/>
      <c r="G62" s="23"/>
      <c r="H62" s="23"/>
      <c r="I62" s="19"/>
      <c r="J62" s="64">
        <f t="shared" si="1"/>
        <v>1.03</v>
      </c>
    </row>
    <row r="63" spans="1:10" ht="30" customHeight="1">
      <c r="A63" s="24"/>
      <c r="B63" s="19"/>
      <c r="C63" s="25"/>
      <c r="D63" s="25"/>
      <c r="E63" s="25"/>
      <c r="F63" s="25"/>
      <c r="G63" s="25"/>
      <c r="H63" s="25"/>
      <c r="I63" s="19"/>
    </row>
    <row r="64" spans="1:10" ht="30" customHeight="1">
      <c r="A64" s="24"/>
      <c r="B64" s="19"/>
      <c r="C64" s="19"/>
      <c r="D64" s="19"/>
      <c r="E64" s="19"/>
      <c r="F64" s="19"/>
      <c r="G64" s="19"/>
      <c r="H64" s="19"/>
      <c r="I64" s="19"/>
    </row>
    <row r="65" spans="1:9" ht="30" customHeight="1">
      <c r="A65" s="24"/>
      <c r="B65" s="19"/>
      <c r="C65" s="19"/>
      <c r="D65" s="19"/>
      <c r="E65" s="19"/>
      <c r="F65" s="19"/>
      <c r="G65" s="19"/>
      <c r="H65" s="19"/>
      <c r="I65" s="19"/>
    </row>
    <row r="66" spans="1:9" ht="30" customHeight="1">
      <c r="A66" s="24"/>
      <c r="B66" s="19"/>
      <c r="C66" s="19"/>
      <c r="D66" s="19"/>
      <c r="E66" s="19"/>
      <c r="F66" s="19"/>
      <c r="G66" s="19"/>
      <c r="H66" s="19"/>
      <c r="I66" s="19"/>
    </row>
    <row r="67" spans="1:9" ht="30" customHeight="1">
      <c r="A67" s="24"/>
      <c r="B67" s="19"/>
      <c r="C67" s="19"/>
      <c r="D67" s="19"/>
      <c r="E67" s="19"/>
      <c r="F67" s="19"/>
      <c r="G67" s="19"/>
      <c r="H67" s="19"/>
      <c r="I67" s="19"/>
    </row>
    <row r="68" spans="1:9" ht="30" customHeight="1">
      <c r="A68" s="24"/>
      <c r="B68" s="19"/>
      <c r="C68" s="19"/>
      <c r="D68" s="19"/>
      <c r="E68" s="19"/>
      <c r="F68" s="19"/>
      <c r="G68" s="19"/>
      <c r="H68" s="19"/>
      <c r="I68" s="19"/>
    </row>
    <row r="69" spans="1:9" ht="30" customHeight="1">
      <c r="A69" s="24"/>
      <c r="B69" s="19"/>
      <c r="C69" s="19"/>
      <c r="D69" s="19"/>
      <c r="E69" s="19"/>
      <c r="F69" s="19"/>
      <c r="G69" s="19"/>
      <c r="H69" s="19"/>
      <c r="I69" s="19"/>
    </row>
    <row r="76" spans="1:9">
      <c r="A76" s="1"/>
    </row>
    <row r="77" spans="1:9">
      <c r="A77" s="1"/>
    </row>
    <row r="78" spans="1:9">
      <c r="A78" s="1"/>
    </row>
    <row r="79" spans="1:9">
      <c r="A79" s="1"/>
    </row>
    <row r="80" spans="1:9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87" orientation="landscape" useFirstPageNumber="1" verticalDpi="300" r:id="rId1"/>
  <headerFooter>
    <oddFooter>&amp;C&amp;"Arial Black,Regular"&amp;18&amp;P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dimension ref="A1:K88"/>
  <sheetViews>
    <sheetView view="pageBreakPreview" topLeftCell="A37" zoomScale="60" workbookViewId="0">
      <selection activeCell="C48" sqref="C48"/>
    </sheetView>
  </sheetViews>
  <sheetFormatPr defaultColWidth="9.140625" defaultRowHeight="16.5"/>
  <cols>
    <col min="1" max="1" width="20.7109375" style="6" customWidth="1"/>
    <col min="2" max="2" width="90.7109375" style="1" customWidth="1"/>
    <col min="3" max="7" width="20.7109375" style="1" customWidth="1"/>
    <col min="8" max="8" width="11.140625" style="1" bestFit="1" customWidth="1"/>
    <col min="9" max="10" width="9.140625" style="1"/>
    <col min="11" max="11" width="18" style="1" customWidth="1"/>
    <col min="12" max="16384" width="9.140625" style="1"/>
  </cols>
  <sheetData>
    <row r="1" spans="1:11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1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1" ht="22.5" customHeight="1">
      <c r="A3" s="175" t="s">
        <v>244</v>
      </c>
      <c r="B3" s="175"/>
      <c r="C3" s="175"/>
      <c r="D3" s="175"/>
      <c r="E3" s="175"/>
      <c r="F3" s="175"/>
      <c r="G3" s="175"/>
    </row>
    <row r="4" spans="1:11" ht="39.950000000000003" customHeight="1">
      <c r="A4" s="177" t="s">
        <v>242</v>
      </c>
      <c r="B4" s="178"/>
      <c r="C4" s="178"/>
      <c r="D4" s="178"/>
      <c r="E4" s="178"/>
      <c r="F4" s="178"/>
      <c r="G4" s="178"/>
    </row>
    <row r="5" spans="1:11" ht="54.7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1" ht="39.950000000000003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11" ht="39.950000000000003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11" s="11" customFormat="1" ht="39.950000000000003" customHeight="1">
      <c r="A8" s="71">
        <v>23010126</v>
      </c>
      <c r="B8" s="72" t="s">
        <v>105</v>
      </c>
      <c r="C8" s="70">
        <v>40000000</v>
      </c>
      <c r="D8" s="70">
        <f>PRODUCT(C8,1.05)</f>
        <v>42000000</v>
      </c>
      <c r="E8" s="70">
        <f>PRODUCT(D8,1.05)</f>
        <v>44100000</v>
      </c>
      <c r="F8" s="70">
        <f>SUM(C8:E8)</f>
        <v>126100000</v>
      </c>
      <c r="G8" s="70">
        <v>55566000</v>
      </c>
    </row>
    <row r="9" spans="1:11" s="11" customFormat="1" ht="39.950000000000003" customHeight="1">
      <c r="A9" s="71">
        <v>23010154</v>
      </c>
      <c r="B9" s="72" t="s">
        <v>141</v>
      </c>
      <c r="C9" s="70"/>
      <c r="D9" s="70"/>
      <c r="E9" s="70"/>
      <c r="F9" s="70"/>
      <c r="G9" s="70"/>
      <c r="K9" s="65"/>
    </row>
    <row r="10" spans="1:11" s="11" customFormat="1" ht="39.950000000000003" customHeight="1">
      <c r="A10" s="71">
        <v>23010155</v>
      </c>
      <c r="B10" s="72" t="s">
        <v>145</v>
      </c>
      <c r="C10" s="70"/>
      <c r="D10" s="70"/>
      <c r="E10" s="70"/>
      <c r="F10" s="70"/>
      <c r="G10" s="70"/>
      <c r="K10" s="65"/>
    </row>
    <row r="11" spans="1:11" ht="39.950000000000003" customHeight="1">
      <c r="A11" s="71">
        <v>23010156</v>
      </c>
      <c r="B11" s="72" t="s">
        <v>156</v>
      </c>
      <c r="C11" s="70"/>
      <c r="D11" s="70"/>
      <c r="E11" s="70"/>
      <c r="F11" s="70"/>
      <c r="G11" s="70"/>
      <c r="H11" s="11"/>
      <c r="K11" s="65"/>
    </row>
    <row r="12" spans="1:11" ht="39.950000000000003" customHeight="1">
      <c r="A12" s="81"/>
      <c r="B12" s="82" t="s">
        <v>37</v>
      </c>
      <c r="C12" s="83">
        <f>SUM(C8:C11)</f>
        <v>40000000</v>
      </c>
      <c r="D12" s="83">
        <f>SUM(D8:D11)</f>
        <v>42000000</v>
      </c>
      <c r="E12" s="83">
        <f>SUM(E8:E11)</f>
        <v>44100000</v>
      </c>
      <c r="F12" s="83">
        <f>SUM(C12:E12)</f>
        <v>126100000</v>
      </c>
      <c r="G12" s="83">
        <v>55566000</v>
      </c>
      <c r="H12" s="11"/>
      <c r="K12" s="65"/>
    </row>
    <row r="13" spans="1:11" ht="39.950000000000003" customHeight="1">
      <c r="A13" s="16"/>
      <c r="B13" s="17"/>
      <c r="C13" s="15"/>
      <c r="D13" s="15"/>
      <c r="E13" s="15"/>
      <c r="F13" s="15"/>
      <c r="G13" s="15"/>
      <c r="H13" s="11"/>
      <c r="K13" s="65"/>
    </row>
    <row r="14" spans="1:11" ht="39.950000000000003" customHeight="1">
      <c r="A14" s="12">
        <v>23020100</v>
      </c>
      <c r="B14" s="13" t="s">
        <v>38</v>
      </c>
      <c r="C14" s="15"/>
      <c r="D14" s="15"/>
      <c r="E14" s="15"/>
      <c r="F14" s="15"/>
      <c r="G14" s="15"/>
      <c r="H14" s="11"/>
      <c r="K14" s="65"/>
    </row>
    <row r="15" spans="1:11" ht="39.950000000000003" customHeight="1">
      <c r="A15" s="16">
        <v>23020126</v>
      </c>
      <c r="B15" s="17" t="s">
        <v>59</v>
      </c>
      <c r="C15" s="18"/>
      <c r="D15" s="15"/>
      <c r="E15" s="15"/>
      <c r="F15" s="15"/>
      <c r="G15" s="18"/>
      <c r="H15" s="11"/>
      <c r="K15" s="65"/>
    </row>
    <row r="16" spans="1:11" ht="39.950000000000003" customHeight="1">
      <c r="A16" s="71">
        <v>23020127</v>
      </c>
      <c r="B16" s="72" t="s">
        <v>60</v>
      </c>
      <c r="C16" s="70">
        <v>40000000</v>
      </c>
      <c r="D16" s="70">
        <f>PRODUCT(C16,1.05)</f>
        <v>42000000</v>
      </c>
      <c r="E16" s="70">
        <f>PRODUCT(D16,1.05)</f>
        <v>44100000</v>
      </c>
      <c r="F16" s="70">
        <f>SUM(C16:E16)</f>
        <v>126100000</v>
      </c>
      <c r="G16" s="70">
        <v>55566000</v>
      </c>
      <c r="H16" s="11"/>
      <c r="K16" s="65"/>
    </row>
    <row r="17" spans="1:11" ht="39.950000000000003" customHeight="1">
      <c r="A17" s="71">
        <v>23020146</v>
      </c>
      <c r="B17" s="72" t="s">
        <v>149</v>
      </c>
      <c r="C17" s="70">
        <v>100000000</v>
      </c>
      <c r="D17" s="70">
        <f>PRODUCT(C17,1.05)</f>
        <v>105000000</v>
      </c>
      <c r="E17" s="70">
        <f>PRODUCT(D17,1.05)</f>
        <v>110250000</v>
      </c>
      <c r="F17" s="70">
        <f>SUM(C17:E17)</f>
        <v>315250000</v>
      </c>
      <c r="G17" s="70">
        <v>105840000</v>
      </c>
      <c r="H17" s="11"/>
      <c r="K17" s="65"/>
    </row>
    <row r="18" spans="1:11" ht="39.950000000000003" customHeight="1">
      <c r="A18" s="71">
        <v>23020147</v>
      </c>
      <c r="B18" s="72" t="s">
        <v>171</v>
      </c>
      <c r="C18" s="70"/>
      <c r="D18" s="70"/>
      <c r="E18" s="70"/>
      <c r="F18" s="70"/>
      <c r="G18" s="70"/>
      <c r="H18" s="11"/>
      <c r="K18" s="65"/>
    </row>
    <row r="19" spans="1:11" ht="39.950000000000003" customHeight="1">
      <c r="A19" s="71">
        <v>23020148</v>
      </c>
      <c r="B19" s="72" t="s">
        <v>150</v>
      </c>
      <c r="C19" s="70">
        <v>60000000</v>
      </c>
      <c r="D19" s="70">
        <f>PRODUCT(C19,1.05)</f>
        <v>63000000</v>
      </c>
      <c r="E19" s="70">
        <f>PRODUCT(D19,1.05)</f>
        <v>66150000</v>
      </c>
      <c r="F19" s="70">
        <f>SUM(C19:E19)</f>
        <v>189150000</v>
      </c>
      <c r="G19" s="70">
        <v>56520000</v>
      </c>
      <c r="H19" s="11"/>
      <c r="K19" s="65"/>
    </row>
    <row r="20" spans="1:11" ht="39.950000000000003" customHeight="1">
      <c r="A20" s="71">
        <v>23020149</v>
      </c>
      <c r="B20" s="72" t="s">
        <v>153</v>
      </c>
      <c r="C20" s="70"/>
      <c r="D20" s="70"/>
      <c r="E20" s="70"/>
      <c r="F20" s="70"/>
      <c r="G20" s="70"/>
      <c r="H20" s="11"/>
      <c r="K20" s="65"/>
    </row>
    <row r="21" spans="1:11" ht="39.950000000000003" customHeight="1">
      <c r="A21" s="71">
        <v>23020170</v>
      </c>
      <c r="B21" s="72" t="s">
        <v>154</v>
      </c>
      <c r="C21" s="70"/>
      <c r="D21" s="70"/>
      <c r="E21" s="70"/>
      <c r="F21" s="70"/>
      <c r="G21" s="70"/>
      <c r="H21" s="11"/>
      <c r="K21" s="65"/>
    </row>
    <row r="22" spans="1:11" ht="39.950000000000003" customHeight="1">
      <c r="A22" s="71">
        <v>23020171</v>
      </c>
      <c r="B22" s="72" t="s">
        <v>155</v>
      </c>
      <c r="C22" s="70"/>
      <c r="D22" s="70"/>
      <c r="E22" s="70"/>
      <c r="F22" s="70"/>
      <c r="G22" s="70"/>
      <c r="H22" s="11"/>
      <c r="K22" s="65"/>
    </row>
    <row r="23" spans="1:11" ht="39.950000000000003" customHeight="1">
      <c r="A23" s="71">
        <v>23020172</v>
      </c>
      <c r="B23" s="72" t="s">
        <v>172</v>
      </c>
      <c r="C23" s="70"/>
      <c r="D23" s="70"/>
      <c r="E23" s="70"/>
      <c r="F23" s="70"/>
      <c r="G23" s="70"/>
      <c r="H23" s="11"/>
      <c r="K23" s="65"/>
    </row>
    <row r="24" spans="1:11" ht="39.950000000000003" customHeight="1">
      <c r="A24" s="81"/>
      <c r="B24" s="82" t="s">
        <v>37</v>
      </c>
      <c r="C24" s="83">
        <f>SUM(C15:C23)</f>
        <v>200000000</v>
      </c>
      <c r="D24" s="83">
        <f>SUM(D16:D23)</f>
        <v>210000000</v>
      </c>
      <c r="E24" s="83">
        <f>SUM(E16:E23)</f>
        <v>220500000</v>
      </c>
      <c r="F24" s="83">
        <f>SUM(F16:F23)</f>
        <v>630500000</v>
      </c>
      <c r="G24" s="83">
        <v>217926000</v>
      </c>
      <c r="H24" s="11"/>
      <c r="K24" s="65"/>
    </row>
    <row r="25" spans="1:11" ht="39.950000000000003" customHeight="1">
      <c r="A25" s="16"/>
      <c r="B25" s="13"/>
      <c r="C25" s="15"/>
      <c r="D25" s="15"/>
      <c r="E25" s="15"/>
      <c r="F25" s="15"/>
      <c r="G25" s="15"/>
      <c r="H25" s="11"/>
      <c r="K25" s="65"/>
    </row>
    <row r="26" spans="1:11" ht="39.950000000000003" customHeight="1">
      <c r="A26" s="12">
        <v>23030100</v>
      </c>
      <c r="B26" s="13" t="s">
        <v>61</v>
      </c>
      <c r="C26" s="15"/>
      <c r="D26" s="15"/>
      <c r="E26" s="15"/>
      <c r="F26" s="15"/>
      <c r="G26" s="15"/>
      <c r="H26" s="11"/>
      <c r="K26" s="65"/>
    </row>
    <row r="27" spans="1:11" ht="39.950000000000003" customHeight="1">
      <c r="A27" s="16">
        <v>23030101</v>
      </c>
      <c r="B27" s="17" t="s">
        <v>62</v>
      </c>
      <c r="C27" s="15"/>
      <c r="D27" s="15"/>
      <c r="E27" s="15"/>
      <c r="F27" s="15"/>
      <c r="G27" s="15"/>
      <c r="H27" s="11"/>
      <c r="K27" s="65"/>
    </row>
    <row r="28" spans="1:11" ht="39.950000000000003" customHeight="1">
      <c r="A28" s="71">
        <v>23020175</v>
      </c>
      <c r="B28" s="72" t="s">
        <v>186</v>
      </c>
      <c r="C28" s="70"/>
      <c r="D28" s="70"/>
      <c r="E28" s="70"/>
      <c r="F28" s="70"/>
      <c r="G28" s="70"/>
      <c r="H28" s="11"/>
      <c r="K28" s="65"/>
    </row>
    <row r="29" spans="1:11" ht="39.950000000000003" customHeight="1">
      <c r="A29" s="71">
        <v>23020176</v>
      </c>
      <c r="B29" s="72" t="s">
        <v>100</v>
      </c>
      <c r="C29" s="70"/>
      <c r="D29" s="70"/>
      <c r="E29" s="70"/>
      <c r="F29" s="70"/>
      <c r="G29" s="70"/>
      <c r="H29" s="11"/>
      <c r="K29" s="65"/>
    </row>
    <row r="30" spans="1:11" ht="39.950000000000003" customHeight="1">
      <c r="A30" s="81"/>
      <c r="B30" s="82" t="s">
        <v>37</v>
      </c>
      <c r="C30" s="83"/>
      <c r="D30" s="83"/>
      <c r="E30" s="83"/>
      <c r="F30" s="83"/>
      <c r="G30" s="83"/>
      <c r="H30" s="11"/>
      <c r="K30" s="65"/>
    </row>
    <row r="31" spans="1:11" ht="39.950000000000003" customHeight="1">
      <c r="A31" s="16"/>
      <c r="B31" s="13"/>
      <c r="C31" s="15"/>
      <c r="D31" s="15"/>
      <c r="E31" s="15"/>
      <c r="F31" s="15"/>
      <c r="G31" s="15"/>
      <c r="H31" s="11"/>
      <c r="K31" s="65"/>
    </row>
    <row r="32" spans="1:11" ht="39.950000000000003" customHeight="1">
      <c r="A32" s="12">
        <v>23040100</v>
      </c>
      <c r="B32" s="13" t="s">
        <v>83</v>
      </c>
      <c r="C32" s="15"/>
      <c r="D32" s="15"/>
      <c r="E32" s="15"/>
      <c r="F32" s="15"/>
      <c r="G32" s="15"/>
      <c r="H32" s="11"/>
      <c r="K32" s="65"/>
    </row>
    <row r="33" spans="1:11" ht="39.950000000000003" customHeight="1">
      <c r="A33" s="16">
        <v>23040102</v>
      </c>
      <c r="B33" s="17" t="s">
        <v>85</v>
      </c>
      <c r="C33" s="15"/>
      <c r="D33" s="15"/>
      <c r="E33" s="15"/>
      <c r="F33" s="15"/>
      <c r="G33" s="15"/>
      <c r="H33" s="11"/>
      <c r="K33" s="65"/>
    </row>
    <row r="34" spans="1:11" ht="39.950000000000003" customHeight="1">
      <c r="A34" s="71">
        <v>23040108</v>
      </c>
      <c r="B34" s="72" t="s">
        <v>103</v>
      </c>
      <c r="C34" s="70"/>
      <c r="D34" s="70"/>
      <c r="E34" s="70"/>
      <c r="F34" s="70"/>
      <c r="G34" s="70"/>
      <c r="H34" s="11"/>
      <c r="K34" s="65"/>
    </row>
    <row r="35" spans="1:11" ht="39.950000000000003" customHeight="1">
      <c r="A35" s="71">
        <v>23040109</v>
      </c>
      <c r="B35" s="72" t="s">
        <v>200</v>
      </c>
      <c r="C35" s="70"/>
      <c r="D35" s="70"/>
      <c r="E35" s="70"/>
      <c r="F35" s="70"/>
      <c r="G35" s="70"/>
      <c r="H35" s="11"/>
      <c r="K35" s="65"/>
    </row>
    <row r="36" spans="1:11" ht="39.950000000000003" customHeight="1">
      <c r="A36" s="81"/>
      <c r="B36" s="82" t="s">
        <v>37</v>
      </c>
      <c r="C36" s="83"/>
      <c r="D36" s="83"/>
      <c r="E36" s="83"/>
      <c r="F36" s="83"/>
      <c r="G36" s="83"/>
      <c r="H36" s="11"/>
      <c r="K36" s="65"/>
    </row>
    <row r="37" spans="1:11" ht="39.950000000000003" customHeight="1">
      <c r="A37" s="16"/>
      <c r="B37" s="13"/>
      <c r="C37" s="15"/>
      <c r="D37" s="15"/>
      <c r="E37" s="15"/>
      <c r="F37" s="15"/>
      <c r="G37" s="15"/>
      <c r="H37" s="11"/>
      <c r="K37" s="65"/>
    </row>
    <row r="38" spans="1:11" ht="39.950000000000003" customHeight="1">
      <c r="A38" s="12">
        <v>23050100</v>
      </c>
      <c r="B38" s="13" t="s">
        <v>89</v>
      </c>
      <c r="C38" s="15"/>
      <c r="D38" s="15"/>
      <c r="E38" s="15"/>
      <c r="F38" s="15"/>
      <c r="G38" s="15"/>
      <c r="H38" s="11"/>
      <c r="K38" s="65"/>
    </row>
    <row r="39" spans="1:11" ht="39.950000000000003" customHeight="1">
      <c r="A39" s="16">
        <v>23050101</v>
      </c>
      <c r="B39" s="17" t="s">
        <v>90</v>
      </c>
      <c r="C39" s="15"/>
      <c r="D39" s="15"/>
      <c r="E39" s="15"/>
      <c r="F39" s="15"/>
      <c r="G39" s="15"/>
      <c r="H39" s="11"/>
      <c r="K39" s="65"/>
    </row>
    <row r="40" spans="1:11" ht="39.950000000000003" customHeight="1">
      <c r="A40" s="71">
        <v>23050148</v>
      </c>
      <c r="B40" s="72" t="s">
        <v>157</v>
      </c>
      <c r="C40" s="70"/>
      <c r="D40" s="70"/>
      <c r="E40" s="70"/>
      <c r="F40" s="70"/>
      <c r="G40" s="70"/>
      <c r="H40" s="11"/>
      <c r="K40" s="65"/>
    </row>
    <row r="41" spans="1:11" ht="39.950000000000003" customHeight="1">
      <c r="A41" s="71">
        <v>23050149</v>
      </c>
      <c r="B41" s="75" t="s">
        <v>198</v>
      </c>
      <c r="C41" s="70"/>
      <c r="D41" s="70"/>
      <c r="E41" s="70"/>
      <c r="F41" s="70"/>
      <c r="G41" s="70"/>
      <c r="H41" s="11"/>
      <c r="K41" s="65"/>
    </row>
    <row r="42" spans="1:11" ht="39.950000000000003" customHeight="1">
      <c r="A42" s="81"/>
      <c r="B42" s="82" t="s">
        <v>37</v>
      </c>
      <c r="C42" s="83"/>
      <c r="D42" s="83"/>
      <c r="E42" s="83"/>
      <c r="F42" s="83"/>
      <c r="G42" s="83"/>
      <c r="H42" s="11"/>
      <c r="K42" s="65"/>
    </row>
    <row r="43" spans="1:11" ht="39.950000000000003" customHeight="1">
      <c r="A43" s="16"/>
      <c r="B43" s="13"/>
      <c r="C43" s="18"/>
      <c r="D43" s="18"/>
      <c r="E43" s="18"/>
      <c r="F43" s="18"/>
      <c r="G43" s="18"/>
      <c r="H43" s="11"/>
      <c r="K43" s="65"/>
    </row>
    <row r="44" spans="1:11" ht="39.950000000000003" customHeight="1">
      <c r="A44" s="16"/>
      <c r="B44" s="13"/>
      <c r="C44" s="15"/>
      <c r="D44" s="15"/>
      <c r="E44" s="15"/>
      <c r="F44" s="15"/>
      <c r="G44" s="15"/>
      <c r="H44" s="11"/>
      <c r="K44" s="65"/>
    </row>
    <row r="45" spans="1:11" ht="39.950000000000003" customHeight="1">
      <c r="A45" s="81"/>
      <c r="B45" s="82" t="s">
        <v>95</v>
      </c>
      <c r="C45" s="83">
        <f>SUM(C42,C36,C30,C24,C12)</f>
        <v>240000000</v>
      </c>
      <c r="D45" s="83">
        <f>SUM(D42,D36,D30,D24,D12)</f>
        <v>252000000</v>
      </c>
      <c r="E45" s="83">
        <f>SUM(E42,E36,E30,E24,E12)</f>
        <v>264600000</v>
      </c>
      <c r="F45" s="83">
        <f>SUM(F42,F36,F30,F24,F12)</f>
        <v>756600000</v>
      </c>
      <c r="G45" s="83">
        <v>273492000</v>
      </c>
      <c r="H45" s="11"/>
      <c r="K45" s="65"/>
    </row>
    <row r="46" spans="1:11">
      <c r="C46" s="8"/>
      <c r="D46" s="8"/>
      <c r="E46" s="8"/>
      <c r="F46" s="8"/>
      <c r="G46" s="8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89" orientation="landscape" useFirstPageNumber="1" verticalDpi="300" r:id="rId1"/>
  <headerFooter>
    <oddFooter>&amp;C&amp;"-,Bold"&amp;18&amp;P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dimension ref="A1:I100"/>
  <sheetViews>
    <sheetView view="pageBreakPreview" topLeftCell="A37" zoomScale="60" workbookViewId="0">
      <selection activeCell="C43" sqref="C43:C45"/>
    </sheetView>
  </sheetViews>
  <sheetFormatPr defaultColWidth="9.140625" defaultRowHeight="16.5"/>
  <cols>
    <col min="1" max="1" width="14.28515625" style="6" customWidth="1"/>
    <col min="2" max="2" width="93.42578125" style="1" customWidth="1"/>
    <col min="3" max="3" width="18.5703125" style="1" customWidth="1"/>
    <col min="4" max="4" width="17.42578125" style="1" customWidth="1"/>
    <col min="5" max="5" width="19.140625" style="1" customWidth="1"/>
    <col min="6" max="6" width="19.85546875" style="1" customWidth="1"/>
    <col min="7" max="7" width="19.7109375" style="1" customWidth="1"/>
    <col min="8" max="8" width="9.140625" style="1"/>
    <col min="9" max="9" width="16.5703125" style="1" bestFit="1" customWidth="1"/>
    <col min="10" max="16384" width="9.140625" style="1"/>
  </cols>
  <sheetData>
    <row r="1" spans="1:9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9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9" ht="22.5" customHeight="1">
      <c r="A3" s="174" t="s">
        <v>323</v>
      </c>
      <c r="B3" s="174"/>
      <c r="C3" s="174"/>
      <c r="D3" s="174"/>
      <c r="E3" s="174"/>
      <c r="F3" s="174"/>
      <c r="G3" s="174"/>
    </row>
    <row r="4" spans="1:9" ht="22.5" customHeight="1">
      <c r="A4" s="175" t="s">
        <v>132</v>
      </c>
      <c r="B4" s="175"/>
      <c r="C4" s="175"/>
      <c r="D4" s="175"/>
      <c r="E4" s="175"/>
      <c r="F4" s="175"/>
      <c r="G4" s="175"/>
    </row>
    <row r="5" spans="1:9" ht="106.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9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9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9" ht="35.1" customHeight="1">
      <c r="A8" s="71">
        <v>23010101</v>
      </c>
      <c r="B8" s="72" t="s">
        <v>96</v>
      </c>
      <c r="C8" s="70"/>
      <c r="D8" s="70"/>
      <c r="E8" s="70"/>
      <c r="F8" s="70"/>
      <c r="G8" s="70"/>
    </row>
    <row r="9" spans="1:9" s="11" customFormat="1" ht="35.1" customHeight="1">
      <c r="A9" s="16">
        <v>23010106</v>
      </c>
      <c r="B9" s="17" t="s">
        <v>12</v>
      </c>
      <c r="C9" s="15">
        <v>10000000</v>
      </c>
      <c r="D9" s="70">
        <f>PRODUCT(C9,1.05)</f>
        <v>10500000</v>
      </c>
      <c r="E9" s="70">
        <f>PRODUCT(D9,1.05)</f>
        <v>11025000</v>
      </c>
      <c r="F9" s="70">
        <f t="shared" ref="F9:F18" si="0">SUM(C9:E9)</f>
        <v>31525000</v>
      </c>
      <c r="G9" s="15">
        <v>5760000</v>
      </c>
      <c r="I9" s="11">
        <f>PRODUCT(G9,1.03)</f>
        <v>5932800</v>
      </c>
    </row>
    <row r="10" spans="1:9" s="11" customFormat="1" ht="35.1" customHeight="1">
      <c r="A10" s="16">
        <v>23010107</v>
      </c>
      <c r="B10" s="17" t="s">
        <v>13</v>
      </c>
      <c r="C10" s="15">
        <v>10000000</v>
      </c>
      <c r="D10" s="70">
        <f t="shared" ref="D10:E10" si="1">PRODUCT(C10,1.05)</f>
        <v>10500000</v>
      </c>
      <c r="E10" s="70">
        <f t="shared" si="1"/>
        <v>11025000</v>
      </c>
      <c r="F10" s="70">
        <f t="shared" si="0"/>
        <v>31525000</v>
      </c>
      <c r="G10" s="15">
        <v>10800000</v>
      </c>
      <c r="I10" s="11">
        <f t="shared" ref="I10:I57" si="2">PRODUCT(G10,1.03)</f>
        <v>11124000</v>
      </c>
    </row>
    <row r="11" spans="1:9" s="11" customFormat="1" ht="35.1" customHeight="1">
      <c r="A11" s="16">
        <v>23010108</v>
      </c>
      <c r="B11" s="17" t="s">
        <v>14</v>
      </c>
      <c r="C11" s="15">
        <v>20000000</v>
      </c>
      <c r="D11" s="70">
        <f t="shared" ref="D11:E11" si="3">PRODUCT(C11,1.05)</f>
        <v>21000000</v>
      </c>
      <c r="E11" s="70">
        <f t="shared" si="3"/>
        <v>22050000</v>
      </c>
      <c r="F11" s="70">
        <f t="shared" si="0"/>
        <v>63050000</v>
      </c>
      <c r="G11" s="15">
        <v>28800000</v>
      </c>
      <c r="I11" s="11">
        <f t="shared" si="2"/>
        <v>29664000</v>
      </c>
    </row>
    <row r="12" spans="1:9" s="11" customFormat="1" ht="35.1" customHeight="1">
      <c r="A12" s="71">
        <v>23010124</v>
      </c>
      <c r="B12" s="72" t="s">
        <v>144</v>
      </c>
      <c r="C12" s="15">
        <v>40000000</v>
      </c>
      <c r="D12" s="70">
        <f t="shared" ref="D12:E12" si="4">PRODUCT(C12,1.05)</f>
        <v>42000000</v>
      </c>
      <c r="E12" s="70">
        <f t="shared" si="4"/>
        <v>44100000</v>
      </c>
      <c r="F12" s="70">
        <f t="shared" si="0"/>
        <v>126100000</v>
      </c>
      <c r="G12" s="70">
        <v>5760000</v>
      </c>
      <c r="I12" s="11">
        <f t="shared" si="2"/>
        <v>5932800</v>
      </c>
    </row>
    <row r="13" spans="1:9" ht="35.1" customHeight="1">
      <c r="A13" s="71">
        <v>23010125</v>
      </c>
      <c r="B13" s="72" t="s">
        <v>31</v>
      </c>
      <c r="C13" s="15">
        <v>5000000</v>
      </c>
      <c r="D13" s="70">
        <f t="shared" ref="D13:E13" si="5">PRODUCT(C13,1.05)</f>
        <v>5250000</v>
      </c>
      <c r="E13" s="70">
        <f t="shared" si="5"/>
        <v>5512500</v>
      </c>
      <c r="F13" s="70">
        <f t="shared" si="0"/>
        <v>15762500</v>
      </c>
      <c r="G13" s="70">
        <v>5040000</v>
      </c>
      <c r="I13" s="11">
        <f t="shared" si="2"/>
        <v>5191200</v>
      </c>
    </row>
    <row r="14" spans="1:9" ht="35.1" customHeight="1">
      <c r="A14" s="71">
        <v>23010143</v>
      </c>
      <c r="B14" s="72" t="s">
        <v>161</v>
      </c>
      <c r="C14" s="15">
        <v>10000000</v>
      </c>
      <c r="D14" s="70">
        <f t="shared" ref="D14:E14" si="6">PRODUCT(C14,1.05)</f>
        <v>10500000</v>
      </c>
      <c r="E14" s="70">
        <f t="shared" si="6"/>
        <v>11025000</v>
      </c>
      <c r="F14" s="70">
        <f t="shared" si="0"/>
        <v>31525000</v>
      </c>
      <c r="G14" s="70">
        <v>12960000</v>
      </c>
      <c r="I14" s="11">
        <f t="shared" si="2"/>
        <v>13348800</v>
      </c>
    </row>
    <row r="15" spans="1:9" ht="35.1" customHeight="1">
      <c r="A15" s="71">
        <v>23010153</v>
      </c>
      <c r="B15" s="72" t="s">
        <v>134</v>
      </c>
      <c r="C15" s="15">
        <v>0</v>
      </c>
      <c r="D15" s="70">
        <f t="shared" ref="D15:E15" si="7">PRODUCT(C15,1.05)</f>
        <v>0</v>
      </c>
      <c r="E15" s="70">
        <f t="shared" si="7"/>
        <v>0</v>
      </c>
      <c r="F15" s="70">
        <f t="shared" si="0"/>
        <v>0</v>
      </c>
      <c r="G15" s="70">
        <v>0</v>
      </c>
      <c r="I15" s="11">
        <f t="shared" si="2"/>
        <v>0</v>
      </c>
    </row>
    <row r="16" spans="1:9" ht="35.1" customHeight="1">
      <c r="A16" s="71">
        <v>23010154</v>
      </c>
      <c r="B16" s="72" t="s">
        <v>141</v>
      </c>
      <c r="C16" s="15">
        <v>0</v>
      </c>
      <c r="D16" s="70">
        <f t="shared" ref="D16:E16" si="8">PRODUCT(C16,1.05)</f>
        <v>0</v>
      </c>
      <c r="E16" s="70">
        <f t="shared" si="8"/>
        <v>0</v>
      </c>
      <c r="F16" s="70">
        <f t="shared" si="0"/>
        <v>0</v>
      </c>
      <c r="G16" s="70">
        <v>0</v>
      </c>
      <c r="I16" s="11">
        <f t="shared" si="2"/>
        <v>0</v>
      </c>
    </row>
    <row r="17" spans="1:9" ht="35.1" customHeight="1">
      <c r="A17" s="71">
        <v>23010155</v>
      </c>
      <c r="B17" s="72" t="s">
        <v>145</v>
      </c>
      <c r="C17" s="15">
        <v>10000000</v>
      </c>
      <c r="D17" s="70">
        <f t="shared" ref="D17:E17" si="9">PRODUCT(C17,1.05)</f>
        <v>10500000</v>
      </c>
      <c r="E17" s="70">
        <f t="shared" si="9"/>
        <v>11025000</v>
      </c>
      <c r="F17" s="70">
        <f t="shared" si="0"/>
        <v>31525000</v>
      </c>
      <c r="G17" s="70">
        <v>11520000</v>
      </c>
      <c r="I17" s="11">
        <f t="shared" si="2"/>
        <v>11865600</v>
      </c>
    </row>
    <row r="18" spans="1:9" ht="35.1" customHeight="1">
      <c r="A18" s="71">
        <v>23010156</v>
      </c>
      <c r="B18" s="72" t="s">
        <v>156</v>
      </c>
      <c r="C18" s="15">
        <v>5000000</v>
      </c>
      <c r="D18" s="70">
        <f>PRODUCT(C18,1.05)</f>
        <v>5250000</v>
      </c>
      <c r="E18" s="70">
        <f>PRODUCT(D18,1.05)</f>
        <v>5512500</v>
      </c>
      <c r="F18" s="70">
        <f t="shared" si="0"/>
        <v>15762500</v>
      </c>
      <c r="G18" s="70">
        <v>10080000</v>
      </c>
      <c r="I18" s="11">
        <f t="shared" si="2"/>
        <v>10382400</v>
      </c>
    </row>
    <row r="19" spans="1:9" ht="35.1" customHeight="1">
      <c r="A19" s="102"/>
      <c r="B19" s="103" t="s">
        <v>37</v>
      </c>
      <c r="C19" s="104">
        <f>SUM(C8:C18)</f>
        <v>110000000</v>
      </c>
      <c r="D19" s="104">
        <f>SUM(D9:D18)</f>
        <v>115500000</v>
      </c>
      <c r="E19" s="104">
        <f>SUM(E9:E18)</f>
        <v>121275000</v>
      </c>
      <c r="F19" s="104">
        <f>SUM(F9:F18)</f>
        <v>346775000</v>
      </c>
      <c r="G19" s="104">
        <v>90720000</v>
      </c>
      <c r="I19" s="11">
        <f t="shared" si="2"/>
        <v>93441600</v>
      </c>
    </row>
    <row r="20" spans="1:9" ht="35.1" customHeight="1">
      <c r="A20" s="71"/>
      <c r="B20" s="72"/>
      <c r="C20" s="70"/>
      <c r="D20" s="70"/>
      <c r="E20" s="70"/>
      <c r="F20" s="70"/>
      <c r="G20" s="70"/>
      <c r="I20" s="11">
        <f t="shared" si="2"/>
        <v>1.03</v>
      </c>
    </row>
    <row r="21" spans="1:9" ht="35.1" customHeight="1">
      <c r="A21" s="68">
        <v>23020100</v>
      </c>
      <c r="B21" s="69" t="s">
        <v>38</v>
      </c>
      <c r="C21" s="70"/>
      <c r="D21" s="70"/>
      <c r="E21" s="70"/>
      <c r="F21" s="70"/>
      <c r="G21" s="70"/>
      <c r="I21" s="11">
        <f t="shared" si="2"/>
        <v>1.03</v>
      </c>
    </row>
    <row r="22" spans="1:9" ht="35.1" customHeight="1">
      <c r="A22" s="71">
        <v>23020101</v>
      </c>
      <c r="B22" s="72" t="s">
        <v>102</v>
      </c>
      <c r="C22" s="70">
        <v>50000000</v>
      </c>
      <c r="D22" s="70">
        <f>PRODUCT(C22,1.05)</f>
        <v>52500000</v>
      </c>
      <c r="E22" s="70">
        <f>PRODUCT(D22,1.05)</f>
        <v>55125000</v>
      </c>
      <c r="F22" s="70">
        <f>SUM(C22:E22)</f>
        <v>157625000</v>
      </c>
      <c r="G22" s="70"/>
      <c r="I22" s="11">
        <f t="shared" si="2"/>
        <v>1.03</v>
      </c>
    </row>
    <row r="23" spans="1:9" ht="35.1" customHeight="1">
      <c r="A23" s="71">
        <v>23020102</v>
      </c>
      <c r="B23" s="72" t="s">
        <v>40</v>
      </c>
      <c r="C23" s="15"/>
      <c r="D23" s="70"/>
      <c r="E23" s="70"/>
      <c r="F23" s="70"/>
      <c r="G23" s="70">
        <v>100800000</v>
      </c>
      <c r="I23" s="11">
        <f t="shared" si="2"/>
        <v>103824000</v>
      </c>
    </row>
    <row r="24" spans="1:9" ht="35.1" customHeight="1">
      <c r="A24" s="71">
        <v>23020111</v>
      </c>
      <c r="B24" s="72" t="s">
        <v>279</v>
      </c>
      <c r="C24" s="15">
        <v>30000000</v>
      </c>
      <c r="D24" s="70">
        <f t="shared" ref="D24:E24" si="10">PRODUCT(C24,1.05)</f>
        <v>31500000</v>
      </c>
      <c r="E24" s="70">
        <f t="shared" si="10"/>
        <v>33075000</v>
      </c>
      <c r="F24" s="70">
        <f t="shared" ref="F24:F29" si="11">SUM(C24:E24)</f>
        <v>94575000</v>
      </c>
      <c r="G24" s="70">
        <v>21600000</v>
      </c>
      <c r="I24" s="11">
        <f t="shared" si="2"/>
        <v>22248000</v>
      </c>
    </row>
    <row r="25" spans="1:9" ht="35.1" customHeight="1">
      <c r="A25" s="71">
        <v>23020146</v>
      </c>
      <c r="B25" s="72" t="s">
        <v>149</v>
      </c>
      <c r="C25" s="15">
        <v>57000000</v>
      </c>
      <c r="D25" s="70">
        <f t="shared" ref="D25:E25" si="12">PRODUCT(C25,1.05)</f>
        <v>59850000</v>
      </c>
      <c r="E25" s="70">
        <f t="shared" si="12"/>
        <v>62842500</v>
      </c>
      <c r="F25" s="70">
        <f t="shared" si="11"/>
        <v>179692500</v>
      </c>
      <c r="G25" s="70">
        <v>156960000</v>
      </c>
      <c r="I25" s="11">
        <f t="shared" si="2"/>
        <v>161668800</v>
      </c>
    </row>
    <row r="26" spans="1:9" ht="35.1" customHeight="1">
      <c r="A26" s="71">
        <v>23020147</v>
      </c>
      <c r="B26" s="72" t="s">
        <v>171</v>
      </c>
      <c r="C26" s="15">
        <v>20000000</v>
      </c>
      <c r="D26" s="70">
        <f t="shared" ref="D26:E26" si="13">PRODUCT(C26,1.05)</f>
        <v>21000000</v>
      </c>
      <c r="E26" s="70">
        <f t="shared" si="13"/>
        <v>22050000</v>
      </c>
      <c r="F26" s="70">
        <f t="shared" si="11"/>
        <v>63050000</v>
      </c>
      <c r="G26" s="70">
        <v>0</v>
      </c>
      <c r="I26" s="11">
        <f t="shared" si="2"/>
        <v>0</v>
      </c>
    </row>
    <row r="27" spans="1:9" ht="35.1" customHeight="1">
      <c r="A27" s="71">
        <v>23020148</v>
      </c>
      <c r="B27" s="72" t="s">
        <v>150</v>
      </c>
      <c r="C27" s="15">
        <v>20000000</v>
      </c>
      <c r="D27" s="70">
        <f t="shared" ref="D27:E27" si="14">PRODUCT(C27,1.05)</f>
        <v>21000000</v>
      </c>
      <c r="E27" s="70">
        <f t="shared" si="14"/>
        <v>22050000</v>
      </c>
      <c r="F27" s="70">
        <f t="shared" si="11"/>
        <v>63050000</v>
      </c>
      <c r="G27" s="70">
        <v>36720000</v>
      </c>
      <c r="I27" s="11">
        <f t="shared" si="2"/>
        <v>37821600</v>
      </c>
    </row>
    <row r="28" spans="1:9" ht="35.1" customHeight="1">
      <c r="A28" s="71">
        <v>23020149</v>
      </c>
      <c r="B28" s="72" t="s">
        <v>153</v>
      </c>
      <c r="C28" s="15">
        <v>0</v>
      </c>
      <c r="D28" s="70">
        <f t="shared" ref="D28:E28" si="15">PRODUCT(C28,1.05)</f>
        <v>0</v>
      </c>
      <c r="E28" s="70">
        <f t="shared" si="15"/>
        <v>0</v>
      </c>
      <c r="F28" s="70">
        <f t="shared" si="11"/>
        <v>0</v>
      </c>
      <c r="G28" s="70">
        <v>0</v>
      </c>
      <c r="I28" s="11">
        <f t="shared" si="2"/>
        <v>0</v>
      </c>
    </row>
    <row r="29" spans="1:9" ht="35.1" customHeight="1">
      <c r="A29" s="71">
        <v>23020150</v>
      </c>
      <c r="B29" s="72" t="s">
        <v>154</v>
      </c>
      <c r="C29" s="15">
        <v>15000000</v>
      </c>
      <c r="D29" s="70">
        <f t="shared" ref="D29:E29" si="16">PRODUCT(C29,1.05)</f>
        <v>15750000</v>
      </c>
      <c r="E29" s="70">
        <f t="shared" si="16"/>
        <v>16537500</v>
      </c>
      <c r="F29" s="70">
        <f t="shared" si="11"/>
        <v>47287500</v>
      </c>
      <c r="G29" s="70">
        <v>36720000</v>
      </c>
      <c r="I29" s="11">
        <f t="shared" si="2"/>
        <v>37821600</v>
      </c>
    </row>
    <row r="30" spans="1:9" ht="35.1" customHeight="1">
      <c r="A30" s="71">
        <v>23020151</v>
      </c>
      <c r="B30" s="72" t="s">
        <v>155</v>
      </c>
      <c r="C30" s="70"/>
      <c r="D30" s="70"/>
      <c r="E30" s="70"/>
      <c r="F30" s="70"/>
      <c r="G30" s="70"/>
      <c r="I30" s="11">
        <f t="shared" si="2"/>
        <v>1.03</v>
      </c>
    </row>
    <row r="31" spans="1:9" ht="35.1" customHeight="1">
      <c r="A31" s="71">
        <v>23020152</v>
      </c>
      <c r="B31" s="72" t="s">
        <v>172</v>
      </c>
      <c r="C31" s="70"/>
      <c r="D31" s="70"/>
      <c r="E31" s="70"/>
      <c r="F31" s="70"/>
      <c r="G31" s="70"/>
      <c r="I31" s="11">
        <f t="shared" si="2"/>
        <v>1.03</v>
      </c>
    </row>
    <row r="32" spans="1:9" ht="35.1" customHeight="1">
      <c r="A32" s="102"/>
      <c r="B32" s="103" t="s">
        <v>37</v>
      </c>
      <c r="C32" s="104">
        <f>SUM(C22:C31)</f>
        <v>192000000</v>
      </c>
      <c r="D32" s="104">
        <f>SUM(D22:D31)</f>
        <v>201600000</v>
      </c>
      <c r="E32" s="104">
        <f>SUM(E22:E31)</f>
        <v>211680000</v>
      </c>
      <c r="F32" s="104">
        <f>SUM(F22:F31)</f>
        <v>605280000</v>
      </c>
      <c r="G32" s="104">
        <v>352800000</v>
      </c>
      <c r="I32" s="11">
        <f t="shared" si="2"/>
        <v>363384000</v>
      </c>
    </row>
    <row r="33" spans="1:9" ht="35.1" customHeight="1">
      <c r="A33" s="71"/>
      <c r="B33" s="69"/>
      <c r="C33" s="70"/>
      <c r="D33" s="70"/>
      <c r="E33" s="70"/>
      <c r="F33" s="70"/>
      <c r="G33" s="70"/>
      <c r="I33" s="11">
        <f t="shared" si="2"/>
        <v>1.03</v>
      </c>
    </row>
    <row r="34" spans="1:9" ht="35.1" customHeight="1">
      <c r="A34" s="68">
        <v>23030100</v>
      </c>
      <c r="B34" s="69" t="s">
        <v>61</v>
      </c>
      <c r="C34" s="70"/>
      <c r="D34" s="70"/>
      <c r="E34" s="70"/>
      <c r="F34" s="70"/>
      <c r="G34" s="70"/>
      <c r="I34" s="11">
        <f t="shared" si="2"/>
        <v>1.03</v>
      </c>
    </row>
    <row r="35" spans="1:9" ht="35.1" customHeight="1">
      <c r="A35" s="71">
        <v>23030101</v>
      </c>
      <c r="B35" s="72" t="s">
        <v>62</v>
      </c>
      <c r="C35" s="15">
        <v>10000000</v>
      </c>
      <c r="D35" s="70">
        <f>PRODUCT(C35,1.05)</f>
        <v>10500000</v>
      </c>
      <c r="E35" s="70">
        <f>PRODUCT(D35,1.05)</f>
        <v>11025000</v>
      </c>
      <c r="F35" s="70">
        <f t="shared" ref="F35:F41" si="17">SUM(C35:E35)</f>
        <v>31525000</v>
      </c>
      <c r="G35" s="70">
        <v>12960000</v>
      </c>
      <c r="I35" s="11">
        <f t="shared" si="2"/>
        <v>13348800</v>
      </c>
    </row>
    <row r="36" spans="1:9" ht="35.1" customHeight="1">
      <c r="A36" s="71">
        <v>23030102</v>
      </c>
      <c r="B36" s="72" t="s">
        <v>63</v>
      </c>
      <c r="C36" s="15">
        <v>0</v>
      </c>
      <c r="D36" s="70">
        <f t="shared" ref="D36:E36" si="18">PRODUCT(C36,1.05)</f>
        <v>0</v>
      </c>
      <c r="E36" s="70">
        <f t="shared" si="18"/>
        <v>0</v>
      </c>
      <c r="F36" s="70">
        <f t="shared" si="17"/>
        <v>0</v>
      </c>
      <c r="G36" s="70">
        <v>0</v>
      </c>
      <c r="I36" s="11">
        <f t="shared" si="2"/>
        <v>0</v>
      </c>
    </row>
    <row r="37" spans="1:9" ht="35.1" customHeight="1">
      <c r="A37" s="71">
        <v>23020138</v>
      </c>
      <c r="B37" s="72" t="s">
        <v>269</v>
      </c>
      <c r="C37" s="15">
        <v>5000000</v>
      </c>
      <c r="D37" s="70">
        <f t="shared" ref="D37:E37" si="19">PRODUCT(C37,1.05)</f>
        <v>5250000</v>
      </c>
      <c r="E37" s="70">
        <f t="shared" si="19"/>
        <v>5512500</v>
      </c>
      <c r="F37" s="70">
        <f t="shared" si="17"/>
        <v>15762500</v>
      </c>
      <c r="G37" s="70">
        <v>4320000</v>
      </c>
      <c r="I37" s="11">
        <f t="shared" si="2"/>
        <v>4449600</v>
      </c>
    </row>
    <row r="38" spans="1:9" ht="35.1" customHeight="1">
      <c r="A38" s="71">
        <v>23020144</v>
      </c>
      <c r="B38" s="72" t="s">
        <v>176</v>
      </c>
      <c r="C38" s="15">
        <v>0</v>
      </c>
      <c r="D38" s="70">
        <f t="shared" ref="D38:E38" si="20">PRODUCT(C38,1.05)</f>
        <v>0</v>
      </c>
      <c r="E38" s="70">
        <f t="shared" si="20"/>
        <v>0</v>
      </c>
      <c r="F38" s="70">
        <f t="shared" si="17"/>
        <v>0</v>
      </c>
      <c r="G38" s="70">
        <v>0</v>
      </c>
      <c r="I38" s="11">
        <f t="shared" si="2"/>
        <v>0</v>
      </c>
    </row>
    <row r="39" spans="1:9" ht="35.1" customHeight="1">
      <c r="A39" s="71">
        <v>23020145</v>
      </c>
      <c r="B39" s="72" t="s">
        <v>177</v>
      </c>
      <c r="C39" s="15">
        <v>0</v>
      </c>
      <c r="D39" s="70">
        <f t="shared" ref="D39:E39" si="21">PRODUCT(C39,1.05)</f>
        <v>0</v>
      </c>
      <c r="E39" s="70">
        <f t="shared" si="21"/>
        <v>0</v>
      </c>
      <c r="F39" s="70">
        <f t="shared" si="17"/>
        <v>0</v>
      </c>
      <c r="G39" s="70">
        <v>0</v>
      </c>
      <c r="I39" s="11">
        <f t="shared" si="2"/>
        <v>0</v>
      </c>
    </row>
    <row r="40" spans="1:9" ht="35.1" customHeight="1">
      <c r="A40" s="71">
        <v>23020146</v>
      </c>
      <c r="B40" s="72" t="s">
        <v>178</v>
      </c>
      <c r="C40" s="15">
        <v>5000000</v>
      </c>
      <c r="D40" s="70">
        <f t="shared" ref="D40:E40" si="22">PRODUCT(C40,1.05)</f>
        <v>5250000</v>
      </c>
      <c r="E40" s="70">
        <f t="shared" si="22"/>
        <v>5512500</v>
      </c>
      <c r="F40" s="70">
        <f t="shared" si="17"/>
        <v>15762500</v>
      </c>
      <c r="G40" s="70">
        <v>144000000</v>
      </c>
      <c r="I40" s="11">
        <f t="shared" si="2"/>
        <v>148320000</v>
      </c>
    </row>
    <row r="41" spans="1:9" ht="35.1" customHeight="1">
      <c r="A41" s="71">
        <v>23020147</v>
      </c>
      <c r="B41" s="72" t="s">
        <v>179</v>
      </c>
      <c r="C41" s="70">
        <v>5000000</v>
      </c>
      <c r="D41" s="70">
        <f t="shared" ref="D41:E41" si="23">PRODUCT(C41,1.05)</f>
        <v>5250000</v>
      </c>
      <c r="E41" s="70">
        <f t="shared" si="23"/>
        <v>5512500</v>
      </c>
      <c r="F41" s="70">
        <f t="shared" si="17"/>
        <v>15762500</v>
      </c>
      <c r="G41" s="70"/>
      <c r="I41" s="11">
        <f t="shared" si="2"/>
        <v>1.03</v>
      </c>
    </row>
    <row r="42" spans="1:9" ht="35.1" customHeight="1">
      <c r="A42" s="71">
        <v>23020148</v>
      </c>
      <c r="B42" s="72" t="s">
        <v>180</v>
      </c>
      <c r="C42" s="70"/>
      <c r="D42" s="70"/>
      <c r="E42" s="70"/>
      <c r="F42" s="70"/>
      <c r="G42" s="70"/>
      <c r="I42" s="11">
        <f t="shared" si="2"/>
        <v>1.03</v>
      </c>
    </row>
    <row r="43" spans="1:9" ht="35.1" customHeight="1">
      <c r="A43" s="102"/>
      <c r="B43" s="103" t="s">
        <v>37</v>
      </c>
      <c r="C43" s="104">
        <f>SUM(C35:C42)</f>
        <v>25000000</v>
      </c>
      <c r="D43" s="104">
        <f>SUM(D35:D42)</f>
        <v>26250000</v>
      </c>
      <c r="E43" s="104">
        <f>SUM(E35:E42)</f>
        <v>27562500</v>
      </c>
      <c r="F43" s="104">
        <f>SUM(F35:F42)</f>
        <v>78812500</v>
      </c>
      <c r="G43" s="104">
        <v>161280000</v>
      </c>
      <c r="I43" s="11">
        <f t="shared" si="2"/>
        <v>166118400</v>
      </c>
    </row>
    <row r="44" spans="1:9" ht="35.1" customHeight="1">
      <c r="A44" s="71"/>
      <c r="B44" s="69"/>
      <c r="C44" s="70"/>
      <c r="D44" s="70"/>
      <c r="E44" s="70"/>
      <c r="F44" s="70"/>
      <c r="G44" s="70"/>
      <c r="I44" s="11">
        <f t="shared" si="2"/>
        <v>1.03</v>
      </c>
    </row>
    <row r="45" spans="1:9" ht="18.75">
      <c r="A45" s="68">
        <v>23040100</v>
      </c>
      <c r="B45" s="69" t="s">
        <v>83</v>
      </c>
      <c r="C45" s="70"/>
      <c r="D45" s="70"/>
      <c r="E45" s="70"/>
      <c r="F45" s="70"/>
      <c r="G45" s="70"/>
      <c r="I45" s="11">
        <f t="shared" si="2"/>
        <v>1.03</v>
      </c>
    </row>
    <row r="46" spans="1:9" ht="18.75">
      <c r="A46" s="71">
        <v>23040101</v>
      </c>
      <c r="B46" s="72" t="s">
        <v>84</v>
      </c>
      <c r="C46" s="70"/>
      <c r="D46" s="70"/>
      <c r="E46" s="70"/>
      <c r="F46" s="70"/>
      <c r="G46" s="70"/>
      <c r="I46" s="11">
        <f t="shared" si="2"/>
        <v>1.03</v>
      </c>
    </row>
    <row r="47" spans="1:9" ht="18.75">
      <c r="A47" s="71">
        <v>23040108</v>
      </c>
      <c r="B47" s="72" t="s">
        <v>103</v>
      </c>
      <c r="C47" s="70"/>
      <c r="D47" s="70"/>
      <c r="E47" s="70"/>
      <c r="F47" s="70"/>
      <c r="G47" s="70"/>
      <c r="I47" s="11">
        <f t="shared" si="2"/>
        <v>1.03</v>
      </c>
    </row>
    <row r="48" spans="1:9" ht="18.75">
      <c r="A48" s="71">
        <v>23040109</v>
      </c>
      <c r="B48" s="72" t="s">
        <v>200</v>
      </c>
      <c r="C48" s="70"/>
      <c r="D48" s="70"/>
      <c r="E48" s="70"/>
      <c r="F48" s="70"/>
      <c r="G48" s="70"/>
      <c r="I48" s="11">
        <f t="shared" si="2"/>
        <v>1.03</v>
      </c>
    </row>
    <row r="49" spans="1:9" ht="36.75">
      <c r="A49" s="71">
        <v>23040150</v>
      </c>
      <c r="B49" s="75" t="s">
        <v>322</v>
      </c>
      <c r="C49" s="70">
        <v>15000000</v>
      </c>
      <c r="D49" s="70">
        <f>PRODUCT(C49,1.05)</f>
        <v>15750000</v>
      </c>
      <c r="E49" s="70">
        <f>PRODUCT(D49,1.05)</f>
        <v>16537500</v>
      </c>
      <c r="F49" s="70">
        <f>SUM(C49:E49)</f>
        <v>47287500</v>
      </c>
      <c r="G49" s="70"/>
      <c r="I49" s="11"/>
    </row>
    <row r="50" spans="1:9" ht="18.75">
      <c r="A50" s="102"/>
      <c r="B50" s="103" t="s">
        <v>37</v>
      </c>
      <c r="C50" s="104">
        <f>SUM(C46:C49)</f>
        <v>15000000</v>
      </c>
      <c r="D50" s="104">
        <f>SUM(D49)</f>
        <v>15750000</v>
      </c>
      <c r="E50" s="104">
        <f>SUM(E49)</f>
        <v>16537500</v>
      </c>
      <c r="F50" s="104">
        <f>SUM(F49)</f>
        <v>47287500</v>
      </c>
      <c r="G50" s="104"/>
      <c r="I50" s="11">
        <f t="shared" si="2"/>
        <v>1.03</v>
      </c>
    </row>
    <row r="51" spans="1:9" ht="18.75">
      <c r="A51" s="71"/>
      <c r="B51" s="69"/>
      <c r="C51" s="70"/>
      <c r="D51" s="70"/>
      <c r="E51" s="70"/>
      <c r="F51" s="70"/>
      <c r="G51" s="70"/>
      <c r="I51" s="11">
        <f t="shared" si="2"/>
        <v>1.03</v>
      </c>
    </row>
    <row r="52" spans="1:9" ht="18.75">
      <c r="A52" s="68">
        <v>23050100</v>
      </c>
      <c r="B52" s="69" t="s">
        <v>89</v>
      </c>
      <c r="C52" s="70"/>
      <c r="D52" s="70"/>
      <c r="E52" s="70"/>
      <c r="F52" s="70"/>
      <c r="G52" s="70"/>
      <c r="I52" s="11">
        <f t="shared" si="2"/>
        <v>1.03</v>
      </c>
    </row>
    <row r="53" spans="1:9" ht="18.75">
      <c r="A53" s="71">
        <v>23050101</v>
      </c>
      <c r="B53" s="72" t="s">
        <v>90</v>
      </c>
      <c r="C53" s="70"/>
      <c r="D53" s="70"/>
      <c r="E53" s="70"/>
      <c r="F53" s="70"/>
      <c r="G53" s="70"/>
      <c r="I53" s="11">
        <f t="shared" si="2"/>
        <v>1.03</v>
      </c>
    </row>
    <row r="54" spans="1:9" ht="36.75">
      <c r="A54" s="71">
        <v>23050149</v>
      </c>
      <c r="B54" s="75" t="s">
        <v>198</v>
      </c>
      <c r="C54" s="70"/>
      <c r="D54" s="70"/>
      <c r="E54" s="70"/>
      <c r="F54" s="70"/>
      <c r="G54" s="70"/>
      <c r="I54" s="11">
        <f t="shared" si="2"/>
        <v>1.03</v>
      </c>
    </row>
    <row r="55" spans="1:9" ht="18.75">
      <c r="A55" s="102"/>
      <c r="B55" s="103" t="s">
        <v>37</v>
      </c>
      <c r="C55" s="104"/>
      <c r="D55" s="104"/>
      <c r="E55" s="104"/>
      <c r="F55" s="104"/>
      <c r="G55" s="104"/>
      <c r="I55" s="11">
        <f t="shared" si="2"/>
        <v>1.03</v>
      </c>
    </row>
    <row r="56" spans="1:9" ht="18.75">
      <c r="A56" s="71"/>
      <c r="B56" s="69"/>
      <c r="C56" s="70"/>
      <c r="D56" s="70"/>
      <c r="E56" s="70"/>
      <c r="F56" s="70"/>
      <c r="G56" s="70"/>
      <c r="I56" s="11">
        <f t="shared" si="2"/>
        <v>1.03</v>
      </c>
    </row>
    <row r="57" spans="1:9" ht="18.75">
      <c r="A57" s="102"/>
      <c r="B57" s="103" t="s">
        <v>95</v>
      </c>
      <c r="C57" s="104">
        <f>SUM(C55,C50,C43,C32,C19)</f>
        <v>342000000</v>
      </c>
      <c r="D57" s="104">
        <f>SUM(D55,D50,D43,D32,D19)</f>
        <v>359100000</v>
      </c>
      <c r="E57" s="104">
        <f>SUM(E55,E50,E43,E32,E19)</f>
        <v>377055000</v>
      </c>
      <c r="F57" s="104">
        <f>SUM(F55,F50,F43,F32,F19)</f>
        <v>1078155000</v>
      </c>
      <c r="G57" s="104">
        <v>604800000</v>
      </c>
      <c r="I57" s="11">
        <f t="shared" si="2"/>
        <v>622944000</v>
      </c>
    </row>
    <row r="58" spans="1:9">
      <c r="A58" s="79"/>
      <c r="B58" s="11"/>
      <c r="C58" s="80"/>
      <c r="D58" s="80"/>
      <c r="E58" s="80"/>
      <c r="F58" s="80"/>
      <c r="G58" s="80"/>
    </row>
    <row r="59" spans="1:9">
      <c r="A59" s="79"/>
      <c r="B59" s="11"/>
      <c r="C59" s="11"/>
      <c r="D59" s="11"/>
      <c r="E59" s="11"/>
      <c r="F59" s="11"/>
      <c r="G59" s="11"/>
    </row>
    <row r="60" spans="1:9">
      <c r="A60" s="79"/>
      <c r="B60" s="11"/>
      <c r="C60" s="11"/>
      <c r="D60" s="11"/>
      <c r="E60" s="11"/>
      <c r="F60" s="11"/>
      <c r="G60" s="11"/>
    </row>
    <row r="61" spans="1:9">
      <c r="A61" s="79"/>
      <c r="B61" s="11"/>
      <c r="C61" s="11"/>
      <c r="D61" s="11"/>
      <c r="E61" s="11"/>
      <c r="F61" s="11"/>
      <c r="G61" s="11"/>
    </row>
    <row r="62" spans="1:9">
      <c r="A62" s="79"/>
      <c r="B62" s="11"/>
      <c r="C62" s="11"/>
      <c r="D62" s="11"/>
      <c r="E62" s="11"/>
      <c r="F62" s="11"/>
      <c r="G62" s="11"/>
    </row>
    <row r="63" spans="1:9">
      <c r="A63" s="79"/>
      <c r="B63" s="11"/>
      <c r="C63" s="11"/>
      <c r="D63" s="11"/>
      <c r="E63" s="11"/>
      <c r="F63" s="11"/>
      <c r="G63" s="11"/>
    </row>
    <row r="64" spans="1:9">
      <c r="A64" s="79"/>
      <c r="B64" s="11"/>
      <c r="C64" s="11"/>
      <c r="D64" s="11"/>
      <c r="E64" s="11"/>
      <c r="F64" s="11"/>
      <c r="G64" s="11"/>
    </row>
    <row r="65" spans="1:7">
      <c r="A65" s="79"/>
      <c r="B65" s="11"/>
      <c r="C65" s="11"/>
      <c r="D65" s="11"/>
      <c r="E65" s="11"/>
      <c r="F65" s="11"/>
      <c r="G65" s="11"/>
    </row>
    <row r="66" spans="1:7">
      <c r="A66" s="79"/>
      <c r="B66" s="11"/>
      <c r="C66" s="11"/>
      <c r="D66" s="11"/>
      <c r="E66" s="11"/>
      <c r="F66" s="11"/>
      <c r="G66" s="11"/>
    </row>
    <row r="67" spans="1:7">
      <c r="A67" s="79"/>
      <c r="B67" s="11"/>
      <c r="C67" s="11"/>
      <c r="D67" s="11"/>
      <c r="E67" s="11"/>
      <c r="F67" s="11"/>
      <c r="G67" s="11"/>
    </row>
    <row r="68" spans="1:7">
      <c r="A68" s="79"/>
      <c r="B68" s="11"/>
      <c r="C68" s="11"/>
      <c r="D68" s="11"/>
      <c r="E68" s="11"/>
      <c r="F68" s="11"/>
      <c r="G68" s="11"/>
    </row>
    <row r="69" spans="1:7">
      <c r="A69" s="79"/>
      <c r="B69" s="11"/>
      <c r="C69" s="11"/>
      <c r="D69" s="11"/>
      <c r="E69" s="11"/>
      <c r="F69" s="11"/>
      <c r="G69" s="11"/>
    </row>
    <row r="70" spans="1:7">
      <c r="A70" s="79"/>
      <c r="B70" s="11"/>
      <c r="C70" s="11"/>
      <c r="D70" s="11"/>
      <c r="E70" s="11"/>
      <c r="F70" s="11"/>
      <c r="G70" s="11"/>
    </row>
    <row r="71" spans="1:7">
      <c r="A71" s="11"/>
      <c r="B71" s="11"/>
      <c r="C71" s="11"/>
      <c r="D71" s="11"/>
      <c r="E71" s="11"/>
      <c r="F71" s="11"/>
      <c r="G71" s="11"/>
    </row>
    <row r="72" spans="1:7">
      <c r="A72" s="11"/>
      <c r="B72" s="11"/>
      <c r="C72" s="11"/>
      <c r="D72" s="11"/>
      <c r="E72" s="11"/>
      <c r="F72" s="11"/>
      <c r="G72" s="11"/>
    </row>
    <row r="73" spans="1:7">
      <c r="A73" s="11"/>
      <c r="B73" s="11"/>
      <c r="C73" s="11"/>
      <c r="D73" s="11"/>
      <c r="E73" s="11"/>
      <c r="F73" s="11"/>
      <c r="G73" s="11"/>
    </row>
    <row r="74" spans="1:7">
      <c r="A74" s="11"/>
      <c r="B74" s="11"/>
      <c r="C74" s="11"/>
      <c r="D74" s="11"/>
      <c r="E74" s="11"/>
      <c r="F74" s="11"/>
      <c r="G74" s="11"/>
    </row>
    <row r="75" spans="1:7">
      <c r="A75" s="11"/>
      <c r="B75" s="11"/>
      <c r="C75" s="11"/>
      <c r="D75" s="11"/>
      <c r="E75" s="11"/>
      <c r="F75" s="11"/>
      <c r="G75" s="11"/>
    </row>
    <row r="76" spans="1:7">
      <c r="A76" s="11"/>
      <c r="B76" s="11"/>
      <c r="C76" s="11"/>
      <c r="D76" s="11"/>
      <c r="E76" s="11"/>
      <c r="F76" s="11"/>
      <c r="G76" s="11"/>
    </row>
    <row r="77" spans="1:7">
      <c r="A77" s="11"/>
      <c r="B77" s="11"/>
      <c r="C77" s="11"/>
      <c r="D77" s="11"/>
      <c r="E77" s="11"/>
      <c r="F77" s="11"/>
      <c r="G77" s="11"/>
    </row>
    <row r="78" spans="1:7">
      <c r="A78" s="11"/>
      <c r="B78" s="11"/>
      <c r="C78" s="11"/>
      <c r="D78" s="11"/>
      <c r="E78" s="11"/>
      <c r="F78" s="11"/>
      <c r="G78" s="11"/>
    </row>
    <row r="79" spans="1:7">
      <c r="A79" s="11"/>
      <c r="B79" s="11"/>
      <c r="C79" s="11"/>
      <c r="D79" s="11"/>
      <c r="E79" s="11"/>
      <c r="F79" s="11"/>
      <c r="G79" s="11"/>
    </row>
    <row r="80" spans="1:7">
      <c r="A80" s="11"/>
      <c r="B80" s="11"/>
      <c r="C80" s="11"/>
      <c r="D80" s="11"/>
      <c r="E80" s="11"/>
      <c r="F80" s="11"/>
      <c r="G80" s="11"/>
    </row>
    <row r="81" spans="1:7">
      <c r="A81" s="11"/>
      <c r="B81" s="11"/>
      <c r="C81" s="11"/>
      <c r="D81" s="11"/>
      <c r="E81" s="11"/>
      <c r="F81" s="11"/>
      <c r="G81" s="11"/>
    </row>
    <row r="82" spans="1:7">
      <c r="A82" s="11"/>
      <c r="B82" s="11"/>
      <c r="C82" s="11"/>
      <c r="D82" s="11"/>
      <c r="E82" s="11"/>
      <c r="F82" s="11"/>
      <c r="G82" s="11"/>
    </row>
    <row r="83" spans="1:7">
      <c r="A83" s="11"/>
      <c r="B83" s="11"/>
      <c r="C83" s="11"/>
      <c r="D83" s="11"/>
      <c r="E83" s="11"/>
      <c r="F83" s="11"/>
      <c r="G83" s="11"/>
    </row>
    <row r="84" spans="1:7">
      <c r="A84" s="11"/>
      <c r="B84" s="11"/>
      <c r="C84" s="11"/>
      <c r="D84" s="11"/>
      <c r="E84" s="11"/>
      <c r="F84" s="11"/>
      <c r="G84" s="11"/>
    </row>
    <row r="85" spans="1:7">
      <c r="A85" s="11"/>
      <c r="B85" s="11"/>
      <c r="C85" s="11"/>
      <c r="D85" s="11"/>
      <c r="E85" s="11"/>
      <c r="F85" s="11"/>
      <c r="G85" s="11"/>
    </row>
    <row r="86" spans="1:7">
      <c r="A86" s="11"/>
      <c r="B86" s="11"/>
      <c r="C86" s="11"/>
      <c r="D86" s="11"/>
      <c r="E86" s="11"/>
      <c r="F86" s="11"/>
      <c r="G86" s="11"/>
    </row>
    <row r="87" spans="1:7">
      <c r="A87" s="11"/>
      <c r="B87" s="11"/>
      <c r="C87" s="11"/>
      <c r="D87" s="11"/>
      <c r="E87" s="11"/>
      <c r="F87" s="11"/>
      <c r="G87" s="11"/>
    </row>
    <row r="88" spans="1:7">
      <c r="A88" s="11"/>
      <c r="B88" s="11"/>
      <c r="C88" s="11"/>
      <c r="D88" s="11"/>
      <c r="E88" s="11"/>
      <c r="F88" s="11"/>
      <c r="G88" s="11"/>
    </row>
    <row r="89" spans="1:7">
      <c r="A89" s="11"/>
      <c r="B89" s="11"/>
      <c r="C89" s="11"/>
      <c r="D89" s="11"/>
      <c r="E89" s="11"/>
      <c r="F89" s="11"/>
      <c r="G89" s="11"/>
    </row>
    <row r="90" spans="1:7">
      <c r="A90" s="1"/>
    </row>
    <row r="91" spans="1:7">
      <c r="A91" s="1"/>
    </row>
    <row r="92" spans="1:7">
      <c r="A92" s="1"/>
    </row>
    <row r="93" spans="1:7">
      <c r="A93" s="1"/>
    </row>
    <row r="94" spans="1:7">
      <c r="A94" s="1"/>
    </row>
    <row r="95" spans="1:7">
      <c r="A95" s="1"/>
    </row>
    <row r="96" spans="1:7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291" orientation="landscape" useFirstPageNumber="1" verticalDpi="300" r:id="rId1"/>
  <headerFooter>
    <oddFooter>&amp;C&amp;"Arial Black,Regular"&amp;18&amp;P</oddFooter>
  </headerFooter>
  <rowBreaks count="1" manualBreakCount="1">
    <brk id="26" max="9" man="1"/>
  </rowBreaks>
</worksheet>
</file>

<file path=xl/worksheets/sheet67.xml><?xml version="1.0" encoding="utf-8"?>
<worksheet xmlns="http://schemas.openxmlformats.org/spreadsheetml/2006/main" xmlns:r="http://schemas.openxmlformats.org/officeDocument/2006/relationships">
  <dimension ref="A1:J96"/>
  <sheetViews>
    <sheetView view="pageBreakPreview" topLeftCell="A37" zoomScale="60" workbookViewId="0">
      <selection activeCell="L51" sqref="L51"/>
    </sheetView>
  </sheetViews>
  <sheetFormatPr defaultColWidth="9.140625" defaultRowHeight="16.5"/>
  <cols>
    <col min="1" max="1" width="14.28515625" style="6" customWidth="1"/>
    <col min="2" max="2" width="85.42578125" style="1" customWidth="1"/>
    <col min="3" max="3" width="25.140625" style="1" hidden="1" customWidth="1"/>
    <col min="4" max="4" width="25.140625" style="1" customWidth="1"/>
    <col min="5" max="6" width="19" style="1" customWidth="1"/>
    <col min="7" max="7" width="20.5703125" style="1" customWidth="1"/>
    <col min="8" max="8" width="19.42578125" style="1" customWidth="1"/>
    <col min="9" max="9" width="9.140625" style="1"/>
    <col min="10" max="10" width="15.1406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254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247</v>
      </c>
      <c r="B4" s="174"/>
      <c r="C4" s="174"/>
      <c r="D4" s="174"/>
      <c r="E4" s="174"/>
      <c r="F4" s="174"/>
      <c r="G4" s="174"/>
      <c r="H4" s="174"/>
    </row>
    <row r="5" spans="1:10" ht="36.75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10" ht="30" customHeight="1">
      <c r="A9" s="16">
        <v>23010105</v>
      </c>
      <c r="B9" s="17" t="s">
        <v>11</v>
      </c>
      <c r="C9" s="70">
        <f t="shared" ref="C9:C10" si="0">PRODUCT(H9,1.02)</f>
        <v>2752898.4</v>
      </c>
      <c r="D9" s="70">
        <v>2779887.6</v>
      </c>
      <c r="E9" s="15">
        <f>PRODUCT(D9,1.05)</f>
        <v>2918881.9800000004</v>
      </c>
      <c r="F9" s="15">
        <f>PRODUCT(E9,1.05)</f>
        <v>3064826.0790000004</v>
      </c>
      <c r="G9" s="15">
        <f>SUM(D9:F9)</f>
        <v>8763595.659</v>
      </c>
      <c r="H9" s="15">
        <v>2698920</v>
      </c>
      <c r="J9" s="64">
        <f>PRODUCT(H9,1.03)</f>
        <v>2779887.6</v>
      </c>
    </row>
    <row r="10" spans="1:10" ht="30" customHeight="1">
      <c r="A10" s="16">
        <v>23010124</v>
      </c>
      <c r="B10" s="17" t="s">
        <v>144</v>
      </c>
      <c r="C10" s="70">
        <f t="shared" si="0"/>
        <v>27528984</v>
      </c>
      <c r="D10" s="70">
        <v>27798876</v>
      </c>
      <c r="E10" s="15">
        <f>PRODUCT(D10,1.05)</f>
        <v>29188819.800000001</v>
      </c>
      <c r="F10" s="15">
        <f>PRODUCT(E10,1.05)</f>
        <v>30648260.790000003</v>
      </c>
      <c r="G10" s="15">
        <f>SUM(D10:F10)</f>
        <v>87635956.590000004</v>
      </c>
      <c r="H10" s="15">
        <v>26989200</v>
      </c>
      <c r="J10" s="64">
        <f t="shared" ref="J10:J52" si="1">PRODUCT(H10,1.03)</f>
        <v>27798876</v>
      </c>
    </row>
    <row r="11" spans="1:10" ht="30" customHeight="1">
      <c r="A11" s="16">
        <v>23010125</v>
      </c>
      <c r="B11" s="17" t="s">
        <v>31</v>
      </c>
      <c r="C11" s="15"/>
      <c r="D11" s="15"/>
      <c r="E11" s="15"/>
      <c r="F11" s="15"/>
      <c r="G11" s="15"/>
      <c r="H11" s="15"/>
      <c r="J11" s="64">
        <f t="shared" si="1"/>
        <v>1.03</v>
      </c>
    </row>
    <row r="12" spans="1:10" s="11" customFormat="1" ht="30" customHeight="1">
      <c r="A12" s="71">
        <v>23010153</v>
      </c>
      <c r="B12" s="72" t="s">
        <v>134</v>
      </c>
      <c r="C12" s="70"/>
      <c r="D12" s="70"/>
      <c r="E12" s="70"/>
      <c r="F12" s="70"/>
      <c r="G12" s="70"/>
      <c r="H12" s="70"/>
      <c r="J12" s="64">
        <f t="shared" si="1"/>
        <v>1.03</v>
      </c>
    </row>
    <row r="13" spans="1:10" s="11" customFormat="1" ht="30" customHeight="1">
      <c r="A13" s="71">
        <v>23010154</v>
      </c>
      <c r="B13" s="72" t="s">
        <v>141</v>
      </c>
      <c r="C13" s="70"/>
      <c r="D13" s="70"/>
      <c r="E13" s="70"/>
      <c r="F13" s="70"/>
      <c r="G13" s="70"/>
      <c r="H13" s="70"/>
      <c r="J13" s="64">
        <f t="shared" si="1"/>
        <v>1.03</v>
      </c>
    </row>
    <row r="14" spans="1:10" s="11" customFormat="1" ht="30" customHeight="1">
      <c r="A14" s="71">
        <v>23010155</v>
      </c>
      <c r="B14" s="72" t="s">
        <v>145</v>
      </c>
      <c r="C14" s="70">
        <f t="shared" ref="C14" si="2">PRODUCT(H14,1.02)</f>
        <v>55057968</v>
      </c>
      <c r="D14" s="70">
        <v>55597752</v>
      </c>
      <c r="E14" s="15">
        <f>PRODUCT(D14,1.05)</f>
        <v>58377639.600000001</v>
      </c>
      <c r="F14" s="15">
        <f>PRODUCT(E14,1.05)</f>
        <v>61296521.580000006</v>
      </c>
      <c r="G14" s="70">
        <f>SUM(D14:F14)</f>
        <v>175271913.18000001</v>
      </c>
      <c r="H14" s="70">
        <v>53978400</v>
      </c>
      <c r="J14" s="64">
        <f t="shared" si="1"/>
        <v>55597752</v>
      </c>
    </row>
    <row r="15" spans="1:10" s="11" customFormat="1" ht="30" customHeight="1">
      <c r="A15" s="71">
        <v>23010156</v>
      </c>
      <c r="B15" s="72" t="s">
        <v>156</v>
      </c>
      <c r="C15" s="70"/>
      <c r="D15" s="70"/>
      <c r="E15" s="70"/>
      <c r="F15" s="70"/>
      <c r="G15" s="70"/>
      <c r="H15" s="70"/>
      <c r="J15" s="64">
        <f t="shared" si="1"/>
        <v>1.03</v>
      </c>
    </row>
    <row r="16" spans="1:10" ht="30" customHeight="1">
      <c r="A16" s="107"/>
      <c r="B16" s="108" t="s">
        <v>37</v>
      </c>
      <c r="C16" s="109">
        <f>SUM(C9:C15)</f>
        <v>85339850.400000006</v>
      </c>
      <c r="D16" s="109">
        <f>SUM(D8:D15)</f>
        <v>86176515.599999994</v>
      </c>
      <c r="E16" s="110">
        <f>SUM(E9:E15)</f>
        <v>90485341.379999995</v>
      </c>
      <c r="F16" s="110">
        <f>SUM(F9:F15)</f>
        <v>95009608.449000001</v>
      </c>
      <c r="G16" s="109">
        <f>SUM(G9:G15)</f>
        <v>271671465.42900002</v>
      </c>
      <c r="H16" s="109">
        <v>83666520</v>
      </c>
      <c r="J16" s="64">
        <f t="shared" si="1"/>
        <v>86176515.600000009</v>
      </c>
    </row>
    <row r="17" spans="1:10" ht="30" customHeight="1">
      <c r="A17" s="16"/>
      <c r="B17" s="17"/>
      <c r="C17" s="15"/>
      <c r="D17" s="15"/>
      <c r="E17" s="15"/>
      <c r="F17" s="15"/>
      <c r="G17" s="15"/>
      <c r="H17" s="15"/>
      <c r="J17" s="64">
        <f t="shared" si="1"/>
        <v>1.03</v>
      </c>
    </row>
    <row r="18" spans="1:10" ht="30" customHeight="1">
      <c r="A18" s="12">
        <v>23020100</v>
      </c>
      <c r="B18" s="13" t="s">
        <v>38</v>
      </c>
      <c r="C18" s="15"/>
      <c r="D18" s="15"/>
      <c r="E18" s="15"/>
      <c r="F18" s="15"/>
      <c r="G18" s="15"/>
      <c r="H18" s="15"/>
      <c r="J18" s="64">
        <f t="shared" si="1"/>
        <v>1.03</v>
      </c>
    </row>
    <row r="19" spans="1:10" ht="30" customHeight="1">
      <c r="A19" s="16">
        <v>23020101</v>
      </c>
      <c r="B19" s="17" t="s">
        <v>102</v>
      </c>
      <c r="C19" s="70">
        <f t="shared" ref="C19" si="3">PRODUCT(H19,1.02)</f>
        <v>27528984</v>
      </c>
      <c r="D19" s="70">
        <v>27798876</v>
      </c>
      <c r="E19" s="15">
        <f>PRODUCT(D19,1.05)</f>
        <v>29188819.800000001</v>
      </c>
      <c r="F19" s="15">
        <f>PRODUCT(E19,1.05)</f>
        <v>30648260.790000003</v>
      </c>
      <c r="G19" s="15">
        <f>SUM(D19:F19)</f>
        <v>87635956.590000004</v>
      </c>
      <c r="H19" s="15">
        <v>26989200</v>
      </c>
      <c r="J19" s="64">
        <f t="shared" si="1"/>
        <v>27798876</v>
      </c>
    </row>
    <row r="20" spans="1:10" ht="30" customHeight="1">
      <c r="A20" s="16">
        <v>23020102</v>
      </c>
      <c r="B20" s="17" t="s">
        <v>40</v>
      </c>
      <c r="C20" s="15"/>
      <c r="D20" s="70">
        <v>0</v>
      </c>
      <c r="E20" s="15"/>
      <c r="F20" s="15"/>
      <c r="G20" s="15">
        <f>SUM(D20:F20)</f>
        <v>0</v>
      </c>
      <c r="H20" s="15">
        <v>0</v>
      </c>
      <c r="J20" s="64">
        <f t="shared" si="1"/>
        <v>0</v>
      </c>
    </row>
    <row r="21" spans="1:10" ht="30" customHeight="1">
      <c r="A21" s="71">
        <v>23020145</v>
      </c>
      <c r="B21" s="72" t="s">
        <v>170</v>
      </c>
      <c r="C21" s="70"/>
      <c r="D21" s="70">
        <v>0</v>
      </c>
      <c r="E21" s="70"/>
      <c r="F21" s="70"/>
      <c r="G21" s="70">
        <f>SUM(D21:F21)</f>
        <v>0</v>
      </c>
      <c r="H21" s="70">
        <v>0</v>
      </c>
      <c r="J21" s="64">
        <f t="shared" si="1"/>
        <v>0</v>
      </c>
    </row>
    <row r="22" spans="1:10" ht="30" customHeight="1">
      <c r="A22" s="71">
        <v>23020146</v>
      </c>
      <c r="B22" s="72" t="s">
        <v>149</v>
      </c>
      <c r="C22" s="70">
        <f t="shared" ref="C22" si="4">PRODUCT(H22,1.02)</f>
        <v>13764492</v>
      </c>
      <c r="D22" s="70">
        <v>13899438</v>
      </c>
      <c r="E22" s="15">
        <f>PRODUCT(D22,1.05)</f>
        <v>14594409.9</v>
      </c>
      <c r="F22" s="15">
        <f>PRODUCT(E22,1.05)</f>
        <v>15324130.395000001</v>
      </c>
      <c r="G22" s="70">
        <f>SUM(D22:F22)</f>
        <v>43817978.295000002</v>
      </c>
      <c r="H22" s="70">
        <v>13494600</v>
      </c>
      <c r="J22" s="64">
        <f t="shared" si="1"/>
        <v>13899438</v>
      </c>
    </row>
    <row r="23" spans="1:10" ht="30" customHeight="1">
      <c r="A23" s="71">
        <v>23020147</v>
      </c>
      <c r="B23" s="72" t="s">
        <v>171</v>
      </c>
      <c r="C23" s="70"/>
      <c r="D23" s="70"/>
      <c r="E23" s="70"/>
      <c r="F23" s="70"/>
      <c r="G23" s="70"/>
      <c r="H23" s="70"/>
      <c r="J23" s="64">
        <f t="shared" si="1"/>
        <v>1.03</v>
      </c>
    </row>
    <row r="24" spans="1:10" ht="30" customHeight="1">
      <c r="A24" s="71">
        <v>23020151</v>
      </c>
      <c r="B24" s="72" t="s">
        <v>155</v>
      </c>
      <c r="C24" s="70"/>
      <c r="D24" s="70"/>
      <c r="E24" s="70"/>
      <c r="F24" s="70"/>
      <c r="G24" s="70"/>
      <c r="H24" s="70"/>
      <c r="J24" s="64">
        <f t="shared" si="1"/>
        <v>1.03</v>
      </c>
    </row>
    <row r="25" spans="1:10" ht="30" customHeight="1">
      <c r="A25" s="71">
        <v>23020152</v>
      </c>
      <c r="B25" s="72" t="s">
        <v>172</v>
      </c>
      <c r="C25" s="70"/>
      <c r="D25" s="70"/>
      <c r="E25" s="70"/>
      <c r="F25" s="70"/>
      <c r="G25" s="70"/>
      <c r="H25" s="70"/>
      <c r="J25" s="64">
        <f t="shared" si="1"/>
        <v>1.03</v>
      </c>
    </row>
    <row r="26" spans="1:10" ht="30" customHeight="1">
      <c r="A26" s="107"/>
      <c r="B26" s="108" t="s">
        <v>37</v>
      </c>
      <c r="C26" s="109">
        <f>SUM(C19:C25)</f>
        <v>41293476</v>
      </c>
      <c r="D26" s="109">
        <f>SUM(D19:D25)</f>
        <v>41698314</v>
      </c>
      <c r="E26" s="110">
        <f>SUM(E19:E25)</f>
        <v>43783229.700000003</v>
      </c>
      <c r="F26" s="110">
        <f>SUM(F19:F25)</f>
        <v>45972391.185000002</v>
      </c>
      <c r="G26" s="109">
        <f>SUM(G19:G25)</f>
        <v>131453934.88500001</v>
      </c>
      <c r="H26" s="109">
        <v>40483800</v>
      </c>
      <c r="J26" s="64">
        <f t="shared" si="1"/>
        <v>41698314</v>
      </c>
    </row>
    <row r="27" spans="1:10" ht="30" customHeight="1">
      <c r="A27" s="16"/>
      <c r="B27" s="13"/>
      <c r="C27" s="15"/>
      <c r="D27" s="15"/>
      <c r="E27" s="15"/>
      <c r="F27" s="15"/>
      <c r="G27" s="15"/>
      <c r="H27" s="15"/>
      <c r="J27" s="64">
        <f t="shared" si="1"/>
        <v>1.03</v>
      </c>
    </row>
    <row r="28" spans="1:10" ht="30" customHeight="1">
      <c r="A28" s="12">
        <v>23030100</v>
      </c>
      <c r="B28" s="13" t="s">
        <v>61</v>
      </c>
      <c r="C28" s="15"/>
      <c r="D28" s="15"/>
      <c r="E28" s="15"/>
      <c r="F28" s="15"/>
      <c r="G28" s="15"/>
      <c r="H28" s="15"/>
      <c r="J28" s="64">
        <f t="shared" si="1"/>
        <v>1.03</v>
      </c>
    </row>
    <row r="29" spans="1:10" ht="30" customHeight="1">
      <c r="A29" s="16">
        <v>23030101</v>
      </c>
      <c r="B29" s="17" t="s">
        <v>62</v>
      </c>
      <c r="C29" s="15"/>
      <c r="D29" s="15"/>
      <c r="E29" s="15"/>
      <c r="F29" s="15"/>
      <c r="G29" s="15"/>
      <c r="H29" s="15"/>
      <c r="J29" s="64">
        <f t="shared" si="1"/>
        <v>1.03</v>
      </c>
    </row>
    <row r="30" spans="1:10" ht="30" customHeight="1">
      <c r="A30" s="16">
        <v>23030102</v>
      </c>
      <c r="B30" s="17" t="s">
        <v>63</v>
      </c>
      <c r="C30" s="15"/>
      <c r="D30" s="15"/>
      <c r="E30" s="15"/>
      <c r="F30" s="15"/>
      <c r="G30" s="15"/>
      <c r="H30" s="15"/>
      <c r="J30" s="64">
        <f t="shared" si="1"/>
        <v>1.03</v>
      </c>
    </row>
    <row r="31" spans="1:10" ht="30" customHeight="1">
      <c r="A31" s="16">
        <v>23030110</v>
      </c>
      <c r="B31" s="17" t="s">
        <v>69</v>
      </c>
      <c r="C31" s="70">
        <f t="shared" ref="C31:C32" si="5">PRODUCT(H31,1.02)</f>
        <v>27528984</v>
      </c>
      <c r="D31" s="70">
        <v>27798876</v>
      </c>
      <c r="E31" s="15">
        <f>PRODUCT(D31,1.05)</f>
        <v>29188819.800000001</v>
      </c>
      <c r="F31" s="15">
        <f>PRODUCT(E31,1.05)</f>
        <v>30648260.790000003</v>
      </c>
      <c r="G31" s="15">
        <f>SUM(D31:F31)</f>
        <v>87635956.590000004</v>
      </c>
      <c r="H31" s="15">
        <v>26989200</v>
      </c>
      <c r="J31" s="64">
        <f t="shared" si="1"/>
        <v>27798876</v>
      </c>
    </row>
    <row r="32" spans="1:10" ht="30" customHeight="1">
      <c r="A32" s="16">
        <v>23030121</v>
      </c>
      <c r="B32" s="17" t="s">
        <v>77</v>
      </c>
      <c r="C32" s="70">
        <f t="shared" si="5"/>
        <v>11011593.6</v>
      </c>
      <c r="D32" s="70">
        <v>11119550.4</v>
      </c>
      <c r="E32" s="15">
        <f>PRODUCT(D32,1.05)</f>
        <v>11675527.920000002</v>
      </c>
      <c r="F32" s="15">
        <f>PRODUCT(E32,1.05)</f>
        <v>12259304.316000002</v>
      </c>
      <c r="G32" s="15">
        <f>SUM(D32:F32)</f>
        <v>35054382.636</v>
      </c>
      <c r="H32" s="15">
        <v>10795680</v>
      </c>
      <c r="J32" s="64">
        <f t="shared" si="1"/>
        <v>11119550.4</v>
      </c>
    </row>
    <row r="33" spans="1:10" ht="30" customHeight="1">
      <c r="A33" s="16">
        <v>23030122</v>
      </c>
      <c r="B33" s="17" t="s">
        <v>78</v>
      </c>
      <c r="C33" s="15"/>
      <c r="D33" s="15"/>
      <c r="E33" s="15"/>
      <c r="F33" s="15"/>
      <c r="G33" s="15"/>
      <c r="H33" s="15"/>
      <c r="J33" s="64">
        <f t="shared" si="1"/>
        <v>1.03</v>
      </c>
    </row>
    <row r="34" spans="1:10" ht="30" customHeight="1">
      <c r="A34" s="71">
        <v>23020154</v>
      </c>
      <c r="B34" s="72" t="s">
        <v>185</v>
      </c>
      <c r="C34" s="70"/>
      <c r="D34" s="70"/>
      <c r="E34" s="70"/>
      <c r="F34" s="70"/>
      <c r="G34" s="70"/>
      <c r="H34" s="70"/>
      <c r="J34" s="64">
        <f t="shared" si="1"/>
        <v>1.03</v>
      </c>
    </row>
    <row r="35" spans="1:10" ht="30" customHeight="1">
      <c r="A35" s="71">
        <v>23020155</v>
      </c>
      <c r="B35" s="72" t="s">
        <v>186</v>
      </c>
      <c r="C35" s="70"/>
      <c r="D35" s="70"/>
      <c r="E35" s="70"/>
      <c r="F35" s="70"/>
      <c r="G35" s="70"/>
      <c r="H35" s="70"/>
      <c r="J35" s="64">
        <f t="shared" si="1"/>
        <v>1.03</v>
      </c>
    </row>
    <row r="36" spans="1:10" ht="30" customHeight="1">
      <c r="A36" s="71">
        <v>23020156</v>
      </c>
      <c r="B36" s="72" t="s">
        <v>100</v>
      </c>
      <c r="C36" s="70"/>
      <c r="D36" s="70"/>
      <c r="E36" s="70"/>
      <c r="F36" s="70"/>
      <c r="G36" s="70"/>
      <c r="H36" s="70"/>
      <c r="J36" s="64">
        <f t="shared" si="1"/>
        <v>1.03</v>
      </c>
    </row>
    <row r="37" spans="1:10" ht="30" customHeight="1">
      <c r="A37" s="107"/>
      <c r="B37" s="108" t="s">
        <v>37</v>
      </c>
      <c r="C37" s="109">
        <f>SUM(C29:C36)</f>
        <v>38540577.600000001</v>
      </c>
      <c r="D37" s="109">
        <f>SUM(D29:D36)</f>
        <v>38918426.399999999</v>
      </c>
      <c r="E37" s="110">
        <f>SUM(E31:E36)</f>
        <v>40864347.719999999</v>
      </c>
      <c r="F37" s="110">
        <f>SUM(F31:F36)</f>
        <v>42907565.106000006</v>
      </c>
      <c r="G37" s="109">
        <f>SUM(G31:G36)</f>
        <v>122690339.22600001</v>
      </c>
      <c r="H37" s="109">
        <v>37784880</v>
      </c>
      <c r="J37" s="64">
        <f t="shared" si="1"/>
        <v>38918426.399999999</v>
      </c>
    </row>
    <row r="38" spans="1:10" ht="30" customHeight="1">
      <c r="A38" s="16"/>
      <c r="B38" s="13"/>
      <c r="C38" s="15"/>
      <c r="D38" s="15"/>
      <c r="E38" s="15"/>
      <c r="F38" s="15"/>
      <c r="G38" s="15"/>
      <c r="H38" s="15"/>
      <c r="J38" s="64">
        <f t="shared" si="1"/>
        <v>1.03</v>
      </c>
    </row>
    <row r="39" spans="1:10" ht="30" customHeight="1">
      <c r="A39" s="12">
        <v>23040100</v>
      </c>
      <c r="B39" s="13" t="s">
        <v>83</v>
      </c>
      <c r="C39" s="15"/>
      <c r="D39" s="15"/>
      <c r="E39" s="15"/>
      <c r="F39" s="15"/>
      <c r="G39" s="15"/>
      <c r="H39" s="15"/>
      <c r="J39" s="64">
        <f t="shared" si="1"/>
        <v>1.03</v>
      </c>
    </row>
    <row r="40" spans="1:10" ht="30" customHeight="1">
      <c r="A40" s="16">
        <v>23040101</v>
      </c>
      <c r="B40" s="17" t="s">
        <v>84</v>
      </c>
      <c r="C40" s="15"/>
      <c r="D40" s="15"/>
      <c r="E40" s="15"/>
      <c r="F40" s="15"/>
      <c r="G40" s="15"/>
      <c r="H40" s="15"/>
      <c r="J40" s="64">
        <f t="shared" si="1"/>
        <v>1.03</v>
      </c>
    </row>
    <row r="41" spans="1:10" ht="30" customHeight="1">
      <c r="A41" s="71">
        <v>23040108</v>
      </c>
      <c r="B41" s="72" t="s">
        <v>103</v>
      </c>
      <c r="C41" s="70"/>
      <c r="D41" s="70"/>
      <c r="E41" s="70"/>
      <c r="F41" s="70"/>
      <c r="G41" s="70"/>
      <c r="H41" s="70"/>
      <c r="J41" s="64">
        <f t="shared" si="1"/>
        <v>1.03</v>
      </c>
    </row>
    <row r="42" spans="1:10" ht="30" customHeight="1">
      <c r="A42" s="71">
        <v>23040109</v>
      </c>
      <c r="B42" s="72" t="s">
        <v>200</v>
      </c>
      <c r="C42" s="70"/>
      <c r="D42" s="70"/>
      <c r="E42" s="70"/>
      <c r="F42" s="70"/>
      <c r="G42" s="70"/>
      <c r="H42" s="70"/>
      <c r="J42" s="64">
        <f t="shared" si="1"/>
        <v>1.03</v>
      </c>
    </row>
    <row r="43" spans="1:10" ht="30" customHeight="1">
      <c r="A43" s="107"/>
      <c r="B43" s="108" t="s">
        <v>37</v>
      </c>
      <c r="C43" s="109">
        <v>0</v>
      </c>
      <c r="D43" s="109"/>
      <c r="E43" s="110"/>
      <c r="F43" s="110"/>
      <c r="G43" s="109"/>
      <c r="H43" s="109"/>
      <c r="J43" s="64">
        <f t="shared" si="1"/>
        <v>1.03</v>
      </c>
    </row>
    <row r="44" spans="1:10" ht="30" customHeight="1">
      <c r="A44" s="16"/>
      <c r="B44" s="13"/>
      <c r="C44" s="15"/>
      <c r="D44" s="15"/>
      <c r="E44" s="15"/>
      <c r="F44" s="15"/>
      <c r="G44" s="15"/>
      <c r="H44" s="15"/>
      <c r="J44" s="64">
        <f t="shared" si="1"/>
        <v>1.03</v>
      </c>
    </row>
    <row r="45" spans="1:10" ht="30" customHeight="1">
      <c r="A45" s="12">
        <v>23050100</v>
      </c>
      <c r="B45" s="13" t="s">
        <v>89</v>
      </c>
      <c r="C45" s="15"/>
      <c r="D45" s="15"/>
      <c r="E45" s="15"/>
      <c r="F45" s="15"/>
      <c r="G45" s="15"/>
      <c r="H45" s="15"/>
      <c r="J45" s="64">
        <f t="shared" si="1"/>
        <v>1.03</v>
      </c>
    </row>
    <row r="46" spans="1:10" ht="30" customHeight="1">
      <c r="A46" s="16">
        <v>23050101</v>
      </c>
      <c r="B46" s="17" t="s">
        <v>90</v>
      </c>
      <c r="C46" s="15"/>
      <c r="D46" s="15"/>
      <c r="E46" s="15"/>
      <c r="F46" s="15"/>
      <c r="G46" s="15"/>
      <c r="H46" s="15"/>
      <c r="J46" s="64">
        <f t="shared" si="1"/>
        <v>1.03</v>
      </c>
    </row>
    <row r="47" spans="1:10" ht="30" customHeight="1">
      <c r="A47" s="16">
        <v>23050102</v>
      </c>
      <c r="B47" s="17" t="s">
        <v>91</v>
      </c>
      <c r="C47" s="15"/>
      <c r="D47" s="15"/>
      <c r="E47" s="15"/>
      <c r="F47" s="15"/>
      <c r="G47" s="15"/>
      <c r="H47" s="15"/>
      <c r="J47" s="64">
        <f t="shared" si="1"/>
        <v>1.03</v>
      </c>
    </row>
    <row r="48" spans="1:10" ht="30" customHeight="1">
      <c r="A48" s="71">
        <v>23050149</v>
      </c>
      <c r="B48" s="75" t="s">
        <v>198</v>
      </c>
      <c r="C48" s="70"/>
      <c r="D48" s="70"/>
      <c r="E48" s="70"/>
      <c r="F48" s="70"/>
      <c r="G48" s="70"/>
      <c r="H48" s="70"/>
      <c r="J48" s="64">
        <f t="shared" si="1"/>
        <v>1.03</v>
      </c>
    </row>
    <row r="49" spans="1:10" ht="30" customHeight="1">
      <c r="A49" s="107"/>
      <c r="B49" s="108" t="s">
        <v>37</v>
      </c>
      <c r="C49" s="109">
        <v>0</v>
      </c>
      <c r="D49" s="109"/>
      <c r="E49" s="110"/>
      <c r="F49" s="110"/>
      <c r="G49" s="109"/>
      <c r="H49" s="109"/>
      <c r="J49" s="64">
        <f t="shared" si="1"/>
        <v>1.03</v>
      </c>
    </row>
    <row r="50" spans="1:10" ht="30" customHeight="1">
      <c r="A50" s="16"/>
      <c r="B50" s="13"/>
      <c r="C50" s="18"/>
      <c r="D50" s="18"/>
      <c r="E50" s="18"/>
      <c r="F50" s="18"/>
      <c r="G50" s="18"/>
      <c r="H50" s="18"/>
      <c r="J50" s="64">
        <f t="shared" si="1"/>
        <v>1.03</v>
      </c>
    </row>
    <row r="51" spans="1:10" ht="30" customHeight="1">
      <c r="A51" s="16"/>
      <c r="B51" s="13"/>
      <c r="C51" s="15"/>
      <c r="D51" s="15"/>
      <c r="E51" s="15"/>
      <c r="F51" s="15"/>
      <c r="G51" s="15"/>
      <c r="H51" s="15"/>
      <c r="J51" s="64">
        <f t="shared" si="1"/>
        <v>1.03</v>
      </c>
    </row>
    <row r="52" spans="1:10" ht="30" customHeight="1">
      <c r="A52" s="107"/>
      <c r="B52" s="108" t="s">
        <v>95</v>
      </c>
      <c r="C52" s="125">
        <f>SUM(C49,C43,C37,C26,C16)</f>
        <v>165173904</v>
      </c>
      <c r="D52" s="125">
        <f>SUM(D49,D43,D37,D26,D16)</f>
        <v>166793256</v>
      </c>
      <c r="E52" s="125">
        <f t="shared" ref="E52:G52" si="6">SUM(E49,E43,E37,E26,E16)</f>
        <v>175132918.80000001</v>
      </c>
      <c r="F52" s="125">
        <f t="shared" si="6"/>
        <v>183889564.74000001</v>
      </c>
      <c r="G52" s="125">
        <f t="shared" si="6"/>
        <v>525815739.54000002</v>
      </c>
      <c r="H52" s="109">
        <v>161935200</v>
      </c>
      <c r="J52" s="64">
        <f t="shared" si="1"/>
        <v>166793256</v>
      </c>
    </row>
    <row r="53" spans="1:10" ht="30" customHeight="1" thickBot="1">
      <c r="A53" s="21"/>
      <c r="B53" s="22"/>
      <c r="C53" s="23"/>
      <c r="D53" s="23"/>
      <c r="E53" s="23"/>
      <c r="F53" s="23"/>
      <c r="G53" s="23"/>
      <c r="H53" s="23"/>
    </row>
    <row r="54" spans="1:10">
      <c r="C54" s="8"/>
      <c r="D54" s="8"/>
      <c r="E54" s="8"/>
      <c r="F54" s="8"/>
      <c r="G54" s="8"/>
      <c r="H54" s="8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93" orientation="landscape" useFirstPageNumber="1" verticalDpi="300" r:id="rId1"/>
  <headerFooter>
    <oddFooter>&amp;C&amp;"-,Bold"&amp;18&amp;P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dimension ref="A1:K90"/>
  <sheetViews>
    <sheetView view="pageBreakPreview" zoomScale="60" workbookViewId="0">
      <selection activeCell="D46" sqref="D46:F46"/>
    </sheetView>
  </sheetViews>
  <sheetFormatPr defaultColWidth="9.140625" defaultRowHeight="16.5"/>
  <cols>
    <col min="1" max="1" width="14.28515625" style="6" customWidth="1"/>
    <col min="2" max="2" width="101.28515625" style="1" customWidth="1"/>
    <col min="3" max="3" width="0.28515625" style="1" customWidth="1"/>
    <col min="4" max="4" width="21" style="1" customWidth="1"/>
    <col min="5" max="5" width="17.7109375" style="1" bestFit="1" customWidth="1"/>
    <col min="6" max="6" width="17.7109375" style="1" customWidth="1"/>
    <col min="7" max="7" width="19.28515625" style="1" customWidth="1"/>
    <col min="8" max="8" width="17.28515625" style="1" bestFit="1" customWidth="1"/>
    <col min="9" max="10" width="9.140625" style="1"/>
    <col min="11" max="11" width="16.5703125" style="1" bestFit="1" customWidth="1"/>
    <col min="12" max="16384" width="9.140625" style="1"/>
  </cols>
  <sheetData>
    <row r="1" spans="1:8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8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8" ht="22.5" customHeight="1">
      <c r="A3" s="174" t="s">
        <v>249</v>
      </c>
      <c r="B3" s="174"/>
      <c r="C3" s="174"/>
      <c r="D3" s="174"/>
      <c r="E3" s="174"/>
      <c r="F3" s="174"/>
      <c r="G3" s="174"/>
      <c r="H3" s="174"/>
    </row>
    <row r="4" spans="1:8" ht="22.5" customHeight="1">
      <c r="A4" s="175" t="s">
        <v>247</v>
      </c>
      <c r="B4" s="175"/>
      <c r="C4" s="175"/>
      <c r="D4" s="175"/>
      <c r="E4" s="175"/>
      <c r="F4" s="175"/>
      <c r="G4" s="175"/>
      <c r="H4" s="175"/>
    </row>
    <row r="5" spans="1:8" ht="88.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8" ht="24.75" customHeight="1">
      <c r="A6" s="10"/>
      <c r="B6" s="2"/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</row>
    <row r="7" spans="1:8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8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8" s="11" customFormat="1" ht="30" customHeight="1">
      <c r="A9" s="71">
        <v>23010153</v>
      </c>
      <c r="B9" s="72" t="s">
        <v>134</v>
      </c>
      <c r="C9" s="70"/>
      <c r="D9" s="70"/>
      <c r="E9" s="70"/>
      <c r="F9" s="70"/>
      <c r="G9" s="70"/>
      <c r="H9" s="70"/>
    </row>
    <row r="10" spans="1:8" s="11" customFormat="1" ht="30" customHeight="1">
      <c r="A10" s="71">
        <v>23010154</v>
      </c>
      <c r="B10" s="72" t="s">
        <v>141</v>
      </c>
      <c r="C10" s="70"/>
      <c r="D10" s="70"/>
      <c r="E10" s="70"/>
      <c r="F10" s="70"/>
      <c r="G10" s="70"/>
      <c r="H10" s="70"/>
    </row>
    <row r="11" spans="1:8" s="11" customFormat="1" ht="30" customHeight="1">
      <c r="A11" s="71">
        <v>23010155</v>
      </c>
      <c r="B11" s="72" t="s">
        <v>145</v>
      </c>
      <c r="C11" s="70"/>
      <c r="D11" s="70"/>
      <c r="E11" s="70"/>
      <c r="F11" s="70"/>
      <c r="G11" s="70"/>
      <c r="H11" s="70"/>
    </row>
    <row r="12" spans="1:8" s="11" customFormat="1" ht="30" customHeight="1">
      <c r="A12" s="71">
        <v>23010156</v>
      </c>
      <c r="B12" s="72" t="s">
        <v>156</v>
      </c>
      <c r="C12" s="70"/>
      <c r="D12" s="70"/>
      <c r="E12" s="70"/>
      <c r="F12" s="70"/>
      <c r="G12" s="70"/>
      <c r="H12" s="70"/>
    </row>
    <row r="13" spans="1:8" ht="30" customHeight="1">
      <c r="A13" s="107"/>
      <c r="B13" s="108" t="s">
        <v>37</v>
      </c>
      <c r="C13" s="109">
        <v>0</v>
      </c>
      <c r="D13" s="109"/>
      <c r="E13" s="110"/>
      <c r="F13" s="110"/>
      <c r="G13" s="109"/>
      <c r="H13" s="109"/>
    </row>
    <row r="14" spans="1:8" ht="30" customHeight="1">
      <c r="A14" s="16"/>
      <c r="B14" s="17"/>
      <c r="C14" s="15"/>
      <c r="D14" s="15"/>
      <c r="E14" s="15"/>
      <c r="F14" s="15"/>
      <c r="G14" s="15"/>
      <c r="H14" s="15"/>
    </row>
    <row r="15" spans="1:8" ht="30" customHeight="1">
      <c r="A15" s="12">
        <v>23020100</v>
      </c>
      <c r="B15" s="13" t="s">
        <v>38</v>
      </c>
      <c r="C15" s="15"/>
      <c r="D15" s="15"/>
      <c r="E15" s="15"/>
      <c r="F15" s="15"/>
      <c r="G15" s="15"/>
      <c r="H15" s="15"/>
    </row>
    <row r="16" spans="1:8" ht="30" customHeight="1">
      <c r="A16" s="16">
        <v>23020101</v>
      </c>
      <c r="B16" s="17" t="s">
        <v>102</v>
      </c>
      <c r="C16" s="15"/>
      <c r="D16" s="15"/>
      <c r="E16" s="15"/>
      <c r="F16" s="15"/>
      <c r="G16" s="15"/>
      <c r="H16" s="15"/>
    </row>
    <row r="17" spans="1:11" ht="30" customHeight="1">
      <c r="A17" s="16">
        <v>23020111</v>
      </c>
      <c r="B17" s="17" t="s">
        <v>47</v>
      </c>
      <c r="C17" s="70">
        <f t="shared" ref="C17" si="0">PRODUCT(H17,1.02)</f>
        <v>44046374.399999999</v>
      </c>
      <c r="D17" s="70">
        <v>44478201.600000001</v>
      </c>
      <c r="E17" s="15">
        <f>PRODUCT(D17,1.05)</f>
        <v>46702111.680000007</v>
      </c>
      <c r="F17" s="15">
        <f>PRODUCT(E17,1.05)</f>
        <v>49037217.264000006</v>
      </c>
      <c r="G17" s="15">
        <f>SUM(D17:F17)</f>
        <v>140217530.544</v>
      </c>
      <c r="H17" s="15">
        <v>43182720</v>
      </c>
      <c r="K17" s="64">
        <f>PRODUCT(H17,1.03)</f>
        <v>44478201.600000001</v>
      </c>
    </row>
    <row r="18" spans="1:11" ht="30" customHeight="1">
      <c r="A18" s="16">
        <v>23020112</v>
      </c>
      <c r="B18" s="17" t="s">
        <v>48</v>
      </c>
      <c r="C18" s="15"/>
      <c r="D18" s="15"/>
      <c r="E18" s="15"/>
      <c r="F18" s="15"/>
      <c r="G18" s="15"/>
      <c r="H18" s="15"/>
      <c r="K18" s="64">
        <f t="shared" ref="K18:K66" si="1">PRODUCT(H18,1.03)</f>
        <v>1.03</v>
      </c>
    </row>
    <row r="19" spans="1:11" ht="30" customHeight="1">
      <c r="A19" s="71">
        <v>23020150</v>
      </c>
      <c r="B19" s="72" t="s">
        <v>154</v>
      </c>
      <c r="C19" s="70"/>
      <c r="D19" s="70"/>
      <c r="E19" s="70"/>
      <c r="F19" s="70"/>
      <c r="G19" s="70"/>
      <c r="H19" s="70"/>
      <c r="K19" s="64">
        <f t="shared" si="1"/>
        <v>1.03</v>
      </c>
    </row>
    <row r="20" spans="1:11" ht="30" customHeight="1">
      <c r="A20" s="71">
        <v>23020151</v>
      </c>
      <c r="B20" s="72" t="s">
        <v>155</v>
      </c>
      <c r="C20" s="70"/>
      <c r="D20" s="70"/>
      <c r="E20" s="70"/>
      <c r="F20" s="70"/>
      <c r="G20" s="70"/>
      <c r="H20" s="70"/>
      <c r="K20" s="64">
        <f t="shared" si="1"/>
        <v>1.03</v>
      </c>
    </row>
    <row r="21" spans="1:11" ht="30" customHeight="1">
      <c r="A21" s="71">
        <v>23020152</v>
      </c>
      <c r="B21" s="72" t="s">
        <v>172</v>
      </c>
      <c r="C21" s="70"/>
      <c r="D21" s="70"/>
      <c r="E21" s="70"/>
      <c r="F21" s="70"/>
      <c r="G21" s="70"/>
      <c r="H21" s="70"/>
      <c r="K21" s="64">
        <f t="shared" si="1"/>
        <v>1.03</v>
      </c>
    </row>
    <row r="22" spans="1:11" ht="30" customHeight="1">
      <c r="A22" s="107"/>
      <c r="B22" s="108" t="s">
        <v>37</v>
      </c>
      <c r="C22" s="109">
        <f>SUM(C17:C21)</f>
        <v>44046374.399999999</v>
      </c>
      <c r="D22" s="109">
        <f>SUM(D16:D21)</f>
        <v>44478201.600000001</v>
      </c>
      <c r="E22" s="110">
        <f>SUM(E17:E21)</f>
        <v>46702111.680000007</v>
      </c>
      <c r="F22" s="110">
        <f>SUM(F17:F21)</f>
        <v>49037217.264000006</v>
      </c>
      <c r="G22" s="109">
        <f>SUM(G17:G21)</f>
        <v>140217530.544</v>
      </c>
      <c r="H22" s="109">
        <v>43182720</v>
      </c>
      <c r="K22" s="64">
        <f t="shared" si="1"/>
        <v>44478201.600000001</v>
      </c>
    </row>
    <row r="23" spans="1:11" ht="30" customHeight="1">
      <c r="A23" s="16"/>
      <c r="B23" s="13"/>
      <c r="C23" s="15"/>
      <c r="D23" s="15"/>
      <c r="E23" s="15"/>
      <c r="F23" s="15"/>
      <c r="G23" s="15"/>
      <c r="H23" s="15"/>
      <c r="K23" s="64">
        <f t="shared" si="1"/>
        <v>1.03</v>
      </c>
    </row>
    <row r="24" spans="1:11" ht="30" customHeight="1">
      <c r="A24" s="12">
        <v>23030100</v>
      </c>
      <c r="B24" s="13" t="s">
        <v>61</v>
      </c>
      <c r="C24" s="15"/>
      <c r="D24" s="15"/>
      <c r="E24" s="15"/>
      <c r="F24" s="15"/>
      <c r="G24" s="15"/>
      <c r="H24" s="15"/>
      <c r="K24" s="64">
        <f t="shared" si="1"/>
        <v>1.03</v>
      </c>
    </row>
    <row r="25" spans="1:11" ht="30" customHeight="1">
      <c r="A25" s="16">
        <v>23030101</v>
      </c>
      <c r="B25" s="17" t="s">
        <v>62</v>
      </c>
      <c r="C25" s="15"/>
      <c r="D25" s="15"/>
      <c r="E25" s="15"/>
      <c r="F25" s="15"/>
      <c r="G25" s="15"/>
      <c r="H25" s="15"/>
      <c r="K25" s="64">
        <f t="shared" si="1"/>
        <v>1.03</v>
      </c>
    </row>
    <row r="26" spans="1:11" ht="30" customHeight="1">
      <c r="A26" s="16">
        <v>23030102</v>
      </c>
      <c r="B26" s="17" t="s">
        <v>63</v>
      </c>
      <c r="C26" s="15"/>
      <c r="D26" s="15"/>
      <c r="E26" s="15"/>
      <c r="F26" s="15"/>
      <c r="G26" s="15"/>
      <c r="H26" s="15"/>
      <c r="K26" s="64">
        <f t="shared" si="1"/>
        <v>1.03</v>
      </c>
    </row>
    <row r="27" spans="1:11" ht="30" customHeight="1">
      <c r="A27" s="71">
        <v>23020152</v>
      </c>
      <c r="B27" s="72" t="s">
        <v>152</v>
      </c>
      <c r="C27" s="70"/>
      <c r="D27" s="70"/>
      <c r="E27" s="70"/>
      <c r="F27" s="70"/>
      <c r="G27" s="70"/>
      <c r="H27" s="70"/>
      <c r="K27" s="64">
        <f t="shared" si="1"/>
        <v>1.03</v>
      </c>
    </row>
    <row r="28" spans="1:11" ht="30" customHeight="1">
      <c r="A28" s="71">
        <v>23020153</v>
      </c>
      <c r="B28" s="72" t="s">
        <v>184</v>
      </c>
      <c r="C28" s="70"/>
      <c r="D28" s="70"/>
      <c r="E28" s="70"/>
      <c r="F28" s="70"/>
      <c r="G28" s="70"/>
      <c r="H28" s="70"/>
      <c r="K28" s="64">
        <f t="shared" si="1"/>
        <v>1.03</v>
      </c>
    </row>
    <row r="29" spans="1:11" ht="30" customHeight="1">
      <c r="A29" s="71">
        <v>23020154</v>
      </c>
      <c r="B29" s="72" t="s">
        <v>185</v>
      </c>
      <c r="C29" s="70"/>
      <c r="D29" s="70"/>
      <c r="E29" s="70"/>
      <c r="F29" s="70"/>
      <c r="G29" s="70"/>
      <c r="H29" s="70"/>
      <c r="K29" s="64">
        <f t="shared" si="1"/>
        <v>1.03</v>
      </c>
    </row>
    <row r="30" spans="1:11" ht="30" customHeight="1">
      <c r="A30" s="71">
        <v>23020155</v>
      </c>
      <c r="B30" s="72" t="s">
        <v>186</v>
      </c>
      <c r="C30" s="70"/>
      <c r="D30" s="70"/>
      <c r="E30" s="70"/>
      <c r="F30" s="70"/>
      <c r="G30" s="70"/>
      <c r="H30" s="70"/>
      <c r="K30" s="64">
        <f t="shared" si="1"/>
        <v>1.03</v>
      </c>
    </row>
    <row r="31" spans="1:11" ht="30" customHeight="1">
      <c r="A31" s="71">
        <v>23020156</v>
      </c>
      <c r="B31" s="72" t="s">
        <v>100</v>
      </c>
      <c r="C31" s="70"/>
      <c r="D31" s="70"/>
      <c r="E31" s="70"/>
      <c r="F31" s="70"/>
      <c r="G31" s="70"/>
      <c r="H31" s="70"/>
      <c r="K31" s="64">
        <f t="shared" si="1"/>
        <v>1.03</v>
      </c>
    </row>
    <row r="32" spans="1:11" ht="30" customHeight="1">
      <c r="A32" s="107"/>
      <c r="B32" s="108" t="s">
        <v>37</v>
      </c>
      <c r="C32" s="109">
        <v>0</v>
      </c>
      <c r="D32" s="109"/>
      <c r="E32" s="110"/>
      <c r="F32" s="110"/>
      <c r="G32" s="109"/>
      <c r="H32" s="109"/>
      <c r="K32" s="64">
        <f t="shared" si="1"/>
        <v>1.03</v>
      </c>
    </row>
    <row r="33" spans="1:11" ht="30" customHeight="1">
      <c r="A33" s="16"/>
      <c r="B33" s="13"/>
      <c r="C33" s="15"/>
      <c r="D33" s="15"/>
      <c r="E33" s="15"/>
      <c r="F33" s="15"/>
      <c r="G33" s="15"/>
      <c r="H33" s="15"/>
      <c r="K33" s="64">
        <f t="shared" si="1"/>
        <v>1.03</v>
      </c>
    </row>
    <row r="34" spans="1:11" ht="30" customHeight="1">
      <c r="A34" s="12">
        <v>23040100</v>
      </c>
      <c r="B34" s="13" t="s">
        <v>83</v>
      </c>
      <c r="C34" s="15"/>
      <c r="D34" s="15"/>
      <c r="E34" s="15"/>
      <c r="F34" s="15"/>
      <c r="G34" s="15"/>
      <c r="H34" s="15"/>
      <c r="K34" s="64">
        <f t="shared" si="1"/>
        <v>1.03</v>
      </c>
    </row>
    <row r="35" spans="1:11" ht="30" customHeight="1">
      <c r="A35" s="16">
        <v>23040101</v>
      </c>
      <c r="B35" s="17" t="s">
        <v>84</v>
      </c>
      <c r="C35" s="15"/>
      <c r="D35" s="15"/>
      <c r="E35" s="15"/>
      <c r="F35" s="15"/>
      <c r="G35" s="15"/>
      <c r="H35" s="15"/>
      <c r="K35" s="64">
        <f t="shared" si="1"/>
        <v>1.03</v>
      </c>
    </row>
    <row r="36" spans="1:11" ht="30" customHeight="1">
      <c r="A36" s="71">
        <v>23040108</v>
      </c>
      <c r="B36" s="72" t="s">
        <v>103</v>
      </c>
      <c r="C36" s="70"/>
      <c r="D36" s="70"/>
      <c r="E36" s="70"/>
      <c r="F36" s="70"/>
      <c r="G36" s="70"/>
      <c r="H36" s="70"/>
      <c r="K36" s="64">
        <f t="shared" si="1"/>
        <v>1.03</v>
      </c>
    </row>
    <row r="37" spans="1:11" ht="30" customHeight="1">
      <c r="A37" s="71">
        <v>23040109</v>
      </c>
      <c r="B37" s="72" t="s">
        <v>200</v>
      </c>
      <c r="C37" s="70"/>
      <c r="D37" s="70"/>
      <c r="E37" s="70"/>
      <c r="F37" s="70"/>
      <c r="G37" s="70"/>
      <c r="H37" s="70"/>
      <c r="K37" s="64">
        <f t="shared" si="1"/>
        <v>1.03</v>
      </c>
    </row>
    <row r="38" spans="1:11" ht="30" customHeight="1">
      <c r="A38" s="107"/>
      <c r="B38" s="108" t="s">
        <v>37</v>
      </c>
      <c r="C38" s="109">
        <v>0</v>
      </c>
      <c r="D38" s="109"/>
      <c r="E38" s="110"/>
      <c r="F38" s="110"/>
      <c r="G38" s="109"/>
      <c r="H38" s="109"/>
      <c r="K38" s="64">
        <f t="shared" si="1"/>
        <v>1.03</v>
      </c>
    </row>
    <row r="39" spans="1:11" ht="30" customHeight="1">
      <c r="A39" s="16"/>
      <c r="B39" s="13"/>
      <c r="C39" s="15"/>
      <c r="D39" s="15"/>
      <c r="E39" s="15"/>
      <c r="F39" s="15"/>
      <c r="G39" s="15"/>
      <c r="H39" s="15"/>
      <c r="K39" s="64">
        <f t="shared" si="1"/>
        <v>1.03</v>
      </c>
    </row>
    <row r="40" spans="1:11" ht="30" customHeight="1">
      <c r="A40" s="12">
        <v>23050100</v>
      </c>
      <c r="B40" s="13" t="s">
        <v>89</v>
      </c>
      <c r="C40" s="15"/>
      <c r="D40" s="15"/>
      <c r="E40" s="15"/>
      <c r="F40" s="15"/>
      <c r="G40" s="15"/>
      <c r="H40" s="15"/>
      <c r="K40" s="64">
        <f t="shared" si="1"/>
        <v>1.03</v>
      </c>
    </row>
    <row r="41" spans="1:11" ht="30" customHeight="1">
      <c r="A41" s="16">
        <v>23050101</v>
      </c>
      <c r="B41" s="17" t="s">
        <v>90</v>
      </c>
      <c r="C41" s="15"/>
      <c r="D41" s="15"/>
      <c r="E41" s="15"/>
      <c r="F41" s="15"/>
      <c r="G41" s="15"/>
      <c r="H41" s="15"/>
      <c r="K41" s="64">
        <f t="shared" si="1"/>
        <v>1.03</v>
      </c>
    </row>
    <row r="42" spans="1:11" ht="30" customHeight="1">
      <c r="A42" s="16">
        <v>23050102</v>
      </c>
      <c r="B42" s="17" t="s">
        <v>91</v>
      </c>
      <c r="C42" s="15"/>
      <c r="D42" s="15"/>
      <c r="E42" s="15"/>
      <c r="F42" s="15"/>
      <c r="G42" s="15"/>
      <c r="H42" s="15"/>
      <c r="K42" s="64">
        <f t="shared" si="1"/>
        <v>1.03</v>
      </c>
    </row>
    <row r="43" spans="1:11" ht="30" customHeight="1">
      <c r="A43" s="107"/>
      <c r="B43" s="108" t="s">
        <v>37</v>
      </c>
      <c r="C43" s="109">
        <v>0</v>
      </c>
      <c r="D43" s="109"/>
      <c r="E43" s="110"/>
      <c r="F43" s="110"/>
      <c r="G43" s="109"/>
      <c r="H43" s="109"/>
      <c r="K43" s="64">
        <f t="shared" si="1"/>
        <v>1.03</v>
      </c>
    </row>
    <row r="44" spans="1:11" ht="30" customHeight="1">
      <c r="A44" s="16"/>
      <c r="B44" s="13"/>
      <c r="C44" s="18"/>
      <c r="D44" s="18"/>
      <c r="E44" s="18"/>
      <c r="F44" s="18"/>
      <c r="G44" s="18"/>
      <c r="H44" s="18"/>
      <c r="K44" s="64">
        <f t="shared" si="1"/>
        <v>1.03</v>
      </c>
    </row>
    <row r="45" spans="1:11" ht="30" customHeight="1">
      <c r="A45" s="16"/>
      <c r="B45" s="13"/>
      <c r="C45" s="15"/>
      <c r="D45" s="15"/>
      <c r="E45" s="15"/>
      <c r="F45" s="15"/>
      <c r="G45" s="15"/>
      <c r="H45" s="15"/>
      <c r="K45" s="64">
        <f t="shared" si="1"/>
        <v>1.03</v>
      </c>
    </row>
    <row r="46" spans="1:11" ht="30" customHeight="1">
      <c r="A46" s="107"/>
      <c r="B46" s="108" t="s">
        <v>95</v>
      </c>
      <c r="C46" s="125">
        <f>SUM(C22)</f>
        <v>44046374.399999999</v>
      </c>
      <c r="D46" s="125">
        <f>SUM(D43,D38,D32,D22,D13)</f>
        <v>44478201.600000001</v>
      </c>
      <c r="E46" s="125">
        <f t="shared" ref="E46:G46" si="2">SUM(E43,E38,E32,E22,E13)</f>
        <v>46702111.680000007</v>
      </c>
      <c r="F46" s="125">
        <f t="shared" si="2"/>
        <v>49037217.264000006</v>
      </c>
      <c r="G46" s="125">
        <f t="shared" si="2"/>
        <v>140217530.544</v>
      </c>
      <c r="H46" s="109">
        <v>43182720</v>
      </c>
      <c r="K46" s="64">
        <f t="shared" si="1"/>
        <v>44478201.600000001</v>
      </c>
    </row>
    <row r="47" spans="1:11" ht="30" customHeight="1" thickBot="1">
      <c r="A47" s="21"/>
      <c r="B47" s="22"/>
      <c r="C47" s="23"/>
      <c r="D47" s="23"/>
      <c r="E47" s="23"/>
      <c r="F47" s="23"/>
      <c r="G47" s="23"/>
      <c r="H47" s="23"/>
      <c r="K47" s="64">
        <f t="shared" si="1"/>
        <v>1.03</v>
      </c>
    </row>
    <row r="48" spans="1:11">
      <c r="C48" s="8"/>
      <c r="D48" s="8"/>
      <c r="E48" s="8"/>
      <c r="F48" s="8"/>
      <c r="G48" s="8"/>
      <c r="H48" s="8"/>
      <c r="K48" s="64">
        <f t="shared" si="1"/>
        <v>1.03</v>
      </c>
    </row>
    <row r="49" spans="1:11">
      <c r="K49" s="64">
        <f t="shared" si="1"/>
        <v>1.03</v>
      </c>
    </row>
    <row r="50" spans="1:11">
      <c r="K50" s="64">
        <f t="shared" si="1"/>
        <v>1.03</v>
      </c>
    </row>
    <row r="51" spans="1:11">
      <c r="K51" s="64">
        <f t="shared" si="1"/>
        <v>1.03</v>
      </c>
    </row>
    <row r="52" spans="1:11">
      <c r="K52" s="64">
        <f t="shared" si="1"/>
        <v>1.03</v>
      </c>
    </row>
    <row r="53" spans="1:11">
      <c r="K53" s="64">
        <f t="shared" si="1"/>
        <v>1.03</v>
      </c>
    </row>
    <row r="54" spans="1:11">
      <c r="K54" s="64">
        <f t="shared" si="1"/>
        <v>1.03</v>
      </c>
    </row>
    <row r="55" spans="1:11">
      <c r="K55" s="64">
        <f t="shared" si="1"/>
        <v>1.03</v>
      </c>
    </row>
    <row r="56" spans="1:11">
      <c r="K56" s="64">
        <f t="shared" si="1"/>
        <v>1.03</v>
      </c>
    </row>
    <row r="57" spans="1:11">
      <c r="K57" s="64">
        <f t="shared" si="1"/>
        <v>1.03</v>
      </c>
    </row>
    <row r="58" spans="1:11">
      <c r="K58" s="64">
        <f t="shared" si="1"/>
        <v>1.03</v>
      </c>
    </row>
    <row r="59" spans="1:11">
      <c r="K59" s="64">
        <f t="shared" si="1"/>
        <v>1.03</v>
      </c>
    </row>
    <row r="60" spans="1:11">
      <c r="K60" s="64">
        <f t="shared" si="1"/>
        <v>1.03</v>
      </c>
    </row>
    <row r="61" spans="1:11">
      <c r="A61" s="1"/>
      <c r="K61" s="64">
        <f t="shared" si="1"/>
        <v>1.03</v>
      </c>
    </row>
    <row r="62" spans="1:11">
      <c r="A62" s="1"/>
      <c r="K62" s="64">
        <f t="shared" si="1"/>
        <v>1.03</v>
      </c>
    </row>
    <row r="63" spans="1:11">
      <c r="A63" s="1"/>
      <c r="K63" s="64">
        <f t="shared" si="1"/>
        <v>1.03</v>
      </c>
    </row>
    <row r="64" spans="1:11">
      <c r="A64" s="1"/>
      <c r="K64" s="64">
        <f t="shared" si="1"/>
        <v>1.03</v>
      </c>
    </row>
    <row r="65" spans="1:11">
      <c r="A65" s="1"/>
      <c r="K65" s="64">
        <f t="shared" si="1"/>
        <v>1.03</v>
      </c>
    </row>
    <row r="66" spans="1:11">
      <c r="A66" s="1"/>
      <c r="K66" s="64">
        <f t="shared" si="1"/>
        <v>1.03</v>
      </c>
    </row>
    <row r="67" spans="1:11">
      <c r="A67" s="1"/>
    </row>
    <row r="68" spans="1:11">
      <c r="A68" s="1"/>
    </row>
    <row r="69" spans="1:11">
      <c r="A69" s="1"/>
    </row>
    <row r="70" spans="1:11">
      <c r="A70" s="1"/>
    </row>
    <row r="71" spans="1:11">
      <c r="A71" s="1"/>
    </row>
    <row r="72" spans="1:11">
      <c r="A72" s="1"/>
    </row>
    <row r="73" spans="1:11">
      <c r="A73" s="1"/>
    </row>
    <row r="74" spans="1:11">
      <c r="A74" s="1"/>
    </row>
    <row r="75" spans="1:11">
      <c r="A75" s="1"/>
    </row>
    <row r="76" spans="1:11">
      <c r="A76" s="1"/>
    </row>
    <row r="77" spans="1:11">
      <c r="A77" s="1"/>
    </row>
    <row r="78" spans="1:11">
      <c r="A78" s="1"/>
    </row>
    <row r="79" spans="1:11">
      <c r="A79" s="1"/>
    </row>
    <row r="80" spans="1:1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95" orientation="landscape" useFirstPageNumber="1" verticalDpi="300" r:id="rId1"/>
  <headerFooter>
    <oddFooter>&amp;C&amp;"-,Bold"&amp;18&amp;P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dimension ref="A1:J95"/>
  <sheetViews>
    <sheetView view="pageBreakPreview" zoomScale="60" workbookViewId="0">
      <selection activeCell="N27" sqref="N27"/>
    </sheetView>
  </sheetViews>
  <sheetFormatPr defaultColWidth="9.140625" defaultRowHeight="16.5"/>
  <cols>
    <col min="1" max="1" width="14.28515625" style="6" customWidth="1"/>
    <col min="2" max="2" width="96.28515625" style="1" customWidth="1"/>
    <col min="3" max="3" width="0.28515625" style="1" customWidth="1"/>
    <col min="4" max="4" width="23.42578125" style="1" customWidth="1"/>
    <col min="5" max="5" width="21.28515625" style="1" customWidth="1"/>
    <col min="6" max="6" width="18" style="1" customWidth="1"/>
    <col min="7" max="7" width="20" style="1" customWidth="1"/>
    <col min="8" max="8" width="17.28515625" style="1" bestFit="1" customWidth="1"/>
    <col min="9" max="9" width="9.140625" style="1"/>
    <col min="10" max="10" width="17.710937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298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78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24.75" customHeight="1">
      <c r="A6" s="10"/>
      <c r="B6" s="2"/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10" ht="30" customHeight="1">
      <c r="A9" s="16">
        <v>23010105</v>
      </c>
      <c r="B9" s="17" t="s">
        <v>11</v>
      </c>
      <c r="C9" s="70">
        <v>380000000</v>
      </c>
      <c r="D9" s="70">
        <v>400000000</v>
      </c>
      <c r="E9" s="15">
        <f>PRODUCT(D9,1.05)</f>
        <v>420000000</v>
      </c>
      <c r="F9" s="15">
        <f>PRODUCT(E9,1.05)</f>
        <v>441000000</v>
      </c>
      <c r="G9" s="15">
        <f>SUM(D9:F9)</f>
        <v>1261000000</v>
      </c>
      <c r="H9" s="15">
        <v>273600000</v>
      </c>
      <c r="J9" s="64"/>
    </row>
    <row r="10" spans="1:10" ht="30" customHeight="1">
      <c r="A10" s="16">
        <v>23010106</v>
      </c>
      <c r="B10" s="17" t="s">
        <v>12</v>
      </c>
      <c r="C10" s="15"/>
      <c r="D10" s="15"/>
      <c r="E10" s="15"/>
      <c r="F10" s="15"/>
      <c r="G10" s="15"/>
      <c r="H10" s="15"/>
      <c r="J10" s="64"/>
    </row>
    <row r="11" spans="1:10" ht="30" customHeight="1">
      <c r="A11" s="16">
        <v>23010108</v>
      </c>
      <c r="B11" s="17" t="s">
        <v>14</v>
      </c>
      <c r="C11" s="15"/>
      <c r="D11" s="15"/>
      <c r="E11" s="15"/>
      <c r="F11" s="15"/>
      <c r="G11" s="15"/>
      <c r="H11" s="15"/>
      <c r="J11" s="64"/>
    </row>
    <row r="12" spans="1:10" ht="30" customHeight="1">
      <c r="A12" s="16">
        <v>23010112</v>
      </c>
      <c r="B12" s="17" t="s">
        <v>18</v>
      </c>
      <c r="C12" s="70">
        <v>20000000</v>
      </c>
      <c r="D12" s="70">
        <v>14832000</v>
      </c>
      <c r="E12" s="15">
        <f t="shared" ref="E12:F12" si="0">PRODUCT(D12,1.05)</f>
        <v>15573600</v>
      </c>
      <c r="F12" s="15">
        <f t="shared" si="0"/>
        <v>16352280</v>
      </c>
      <c r="G12" s="15">
        <f>SUM(D12:F12)</f>
        <v>46757880</v>
      </c>
      <c r="H12" s="15">
        <v>14400000</v>
      </c>
      <c r="J12" s="64"/>
    </row>
    <row r="13" spans="1:10" s="11" customFormat="1" ht="30" customHeight="1">
      <c r="A13" s="16">
        <v>23010113</v>
      </c>
      <c r="B13" s="17" t="s">
        <v>19</v>
      </c>
      <c r="C13" s="59"/>
      <c r="D13" s="59"/>
      <c r="E13" s="15"/>
      <c r="F13" s="15"/>
      <c r="G13" s="15"/>
      <c r="H13" s="59"/>
      <c r="J13" s="64"/>
    </row>
    <row r="14" spans="1:10" s="11" customFormat="1" ht="30" customHeight="1">
      <c r="A14" s="71">
        <v>23010154</v>
      </c>
      <c r="B14" s="72" t="s">
        <v>141</v>
      </c>
      <c r="C14" s="70"/>
      <c r="D14" s="70"/>
      <c r="E14" s="70"/>
      <c r="F14" s="70"/>
      <c r="G14" s="70"/>
      <c r="H14" s="70"/>
      <c r="J14" s="64"/>
    </row>
    <row r="15" spans="1:10" s="11" customFormat="1" ht="30" customHeight="1">
      <c r="A15" s="71">
        <v>23010155</v>
      </c>
      <c r="B15" s="72" t="s">
        <v>145</v>
      </c>
      <c r="C15" s="70"/>
      <c r="D15" s="70"/>
      <c r="E15" s="70"/>
      <c r="F15" s="70"/>
      <c r="G15" s="70"/>
      <c r="H15" s="70"/>
      <c r="J15" s="64"/>
    </row>
    <row r="16" spans="1:10" ht="30" customHeight="1">
      <c r="A16" s="71">
        <v>23010156</v>
      </c>
      <c r="B16" s="72" t="s">
        <v>156</v>
      </c>
      <c r="C16" s="70"/>
      <c r="D16" s="70"/>
      <c r="E16" s="70"/>
      <c r="F16" s="70"/>
      <c r="G16" s="70"/>
      <c r="H16" s="70"/>
      <c r="J16" s="64"/>
    </row>
    <row r="17" spans="1:10" ht="30" customHeight="1">
      <c r="A17" s="107"/>
      <c r="B17" s="108" t="s">
        <v>37</v>
      </c>
      <c r="C17" s="109">
        <f>SUM(C8:C16)</f>
        <v>400000000</v>
      </c>
      <c r="D17" s="109">
        <f>SUM(D8:D16)</f>
        <v>414832000</v>
      </c>
      <c r="E17" s="110">
        <f>SUM(E9:E16)</f>
        <v>435573600</v>
      </c>
      <c r="F17" s="110">
        <f>SUM(F9:F16)</f>
        <v>457352280</v>
      </c>
      <c r="G17" s="109">
        <f>SUM(G9:G16)</f>
        <v>1307757880</v>
      </c>
      <c r="H17" s="109">
        <v>288000000</v>
      </c>
      <c r="J17" s="64"/>
    </row>
    <row r="18" spans="1:10" ht="30" customHeight="1">
      <c r="A18" s="16"/>
      <c r="B18" s="17"/>
      <c r="C18" s="15"/>
      <c r="D18" s="15"/>
      <c r="E18" s="15"/>
      <c r="F18" s="15"/>
      <c r="G18" s="15"/>
      <c r="H18" s="15"/>
      <c r="J18" s="64"/>
    </row>
    <row r="19" spans="1:10" ht="30" customHeight="1">
      <c r="A19" s="12">
        <v>23020100</v>
      </c>
      <c r="B19" s="13" t="s">
        <v>38</v>
      </c>
      <c r="C19" s="15"/>
      <c r="D19" s="15"/>
      <c r="E19" s="15"/>
      <c r="F19" s="15"/>
      <c r="G19" s="15"/>
      <c r="H19" s="15"/>
      <c r="J19" s="64"/>
    </row>
    <row r="20" spans="1:10" ht="30" customHeight="1">
      <c r="A20" s="16">
        <v>23020101</v>
      </c>
      <c r="B20" s="17" t="s">
        <v>102</v>
      </c>
      <c r="C20" s="70">
        <v>200000000</v>
      </c>
      <c r="D20" s="70">
        <v>148320000</v>
      </c>
      <c r="E20" s="15">
        <f>PRODUCT(D20,1.05)</f>
        <v>155736000</v>
      </c>
      <c r="F20" s="15">
        <f>PRODUCT(E20,1.05)</f>
        <v>163522800</v>
      </c>
      <c r="G20" s="15">
        <f>SUM(D20:F20)</f>
        <v>467578800</v>
      </c>
      <c r="H20" s="15">
        <v>144000000</v>
      </c>
      <c r="J20" s="64"/>
    </row>
    <row r="21" spans="1:10" ht="30" customHeight="1">
      <c r="A21" s="16">
        <v>23020102</v>
      </c>
      <c r="B21" s="17" t="s">
        <v>40</v>
      </c>
      <c r="C21" s="70">
        <v>20000000</v>
      </c>
      <c r="D21" s="70">
        <v>14832000</v>
      </c>
      <c r="E21" s="15">
        <f>PRODUCT(D21,1.05)</f>
        <v>15573600</v>
      </c>
      <c r="F21" s="15">
        <f>PRODUCT(E21,1.05)</f>
        <v>16352280</v>
      </c>
      <c r="G21" s="15">
        <f>SUM(D21:F21)</f>
        <v>46757880</v>
      </c>
      <c r="H21" s="15">
        <v>14400000</v>
      </c>
      <c r="J21" s="64"/>
    </row>
    <row r="22" spans="1:10" ht="30" customHeight="1">
      <c r="A22" s="16">
        <v>23020103</v>
      </c>
      <c r="B22" s="17" t="s">
        <v>41</v>
      </c>
      <c r="C22" s="15"/>
      <c r="D22" s="70">
        <v>0</v>
      </c>
      <c r="E22" s="15"/>
      <c r="F22" s="15"/>
      <c r="G22" s="15">
        <f>SUM(D22:F22)</f>
        <v>0</v>
      </c>
      <c r="H22" s="15">
        <v>0</v>
      </c>
      <c r="J22" s="64"/>
    </row>
    <row r="23" spans="1:10" ht="30" customHeight="1">
      <c r="A23" s="71">
        <v>23020151</v>
      </c>
      <c r="B23" s="72" t="s">
        <v>155</v>
      </c>
      <c r="C23" s="70"/>
      <c r="D23" s="70">
        <v>0</v>
      </c>
      <c r="E23" s="70"/>
      <c r="F23" s="70"/>
      <c r="G23" s="70">
        <f>SUM(D23:F23)</f>
        <v>0</v>
      </c>
      <c r="H23" s="70">
        <v>0</v>
      </c>
      <c r="J23" s="64"/>
    </row>
    <row r="24" spans="1:10" ht="30" customHeight="1">
      <c r="A24" s="71">
        <v>23020152</v>
      </c>
      <c r="B24" s="72" t="s">
        <v>172</v>
      </c>
      <c r="C24" s="70">
        <v>115000000</v>
      </c>
      <c r="D24" s="70">
        <v>400000000</v>
      </c>
      <c r="E24" s="15">
        <f>PRODUCT(D24,1.05)</f>
        <v>420000000</v>
      </c>
      <c r="F24" s="15">
        <f>PRODUCT(E24,1.05)</f>
        <v>441000000</v>
      </c>
      <c r="G24" s="15">
        <f>SUM(D24:F24)</f>
        <v>1261000000</v>
      </c>
      <c r="H24" s="70">
        <v>82800000</v>
      </c>
      <c r="J24" s="64"/>
    </row>
    <row r="25" spans="1:10" ht="30" customHeight="1">
      <c r="A25" s="107"/>
      <c r="B25" s="108" t="s">
        <v>37</v>
      </c>
      <c r="C25" s="109">
        <f>SUM(C19:C24)</f>
        <v>335000000</v>
      </c>
      <c r="D25" s="109">
        <f>SUM(D20:D24)</f>
        <v>563152000</v>
      </c>
      <c r="E25" s="110">
        <f>SUM(E20:E24)</f>
        <v>591309600</v>
      </c>
      <c r="F25" s="110">
        <f>SUM(F20:F24)</f>
        <v>620875080</v>
      </c>
      <c r="G25" s="109">
        <f>SUM(G20:G24)</f>
        <v>1775336680</v>
      </c>
      <c r="H25" s="109">
        <v>241200000</v>
      </c>
      <c r="J25" s="64"/>
    </row>
    <row r="26" spans="1:10" ht="30" customHeight="1">
      <c r="A26" s="16"/>
      <c r="B26" s="13"/>
      <c r="C26" s="15"/>
      <c r="D26" s="15"/>
      <c r="E26" s="15"/>
      <c r="F26" s="15"/>
      <c r="G26" s="15"/>
      <c r="H26" s="15"/>
      <c r="J26" s="64"/>
    </row>
    <row r="27" spans="1:10" ht="30" customHeight="1">
      <c r="A27" s="12">
        <v>23030100</v>
      </c>
      <c r="B27" s="13" t="s">
        <v>61</v>
      </c>
      <c r="C27" s="15"/>
      <c r="D27" s="15"/>
      <c r="E27" s="15"/>
      <c r="F27" s="15"/>
      <c r="G27" s="15"/>
      <c r="H27" s="15"/>
      <c r="J27" s="64"/>
    </row>
    <row r="28" spans="1:10" ht="30" customHeight="1">
      <c r="A28" s="16">
        <v>23030101</v>
      </c>
      <c r="B28" s="17" t="s">
        <v>62</v>
      </c>
      <c r="C28" s="15"/>
      <c r="D28" s="15"/>
      <c r="E28" s="15"/>
      <c r="F28" s="15"/>
      <c r="G28" s="15"/>
      <c r="H28" s="15"/>
      <c r="J28" s="64"/>
    </row>
    <row r="29" spans="1:10" ht="30" customHeight="1">
      <c r="A29" s="71">
        <v>23020152</v>
      </c>
      <c r="B29" s="72" t="s">
        <v>152</v>
      </c>
      <c r="C29" s="70"/>
      <c r="D29" s="70"/>
      <c r="E29" s="70"/>
      <c r="F29" s="70"/>
      <c r="G29" s="70"/>
      <c r="H29" s="70"/>
      <c r="J29" s="64"/>
    </row>
    <row r="30" spans="1:10" ht="30" customHeight="1">
      <c r="A30" s="71">
        <v>23020153</v>
      </c>
      <c r="B30" s="72" t="s">
        <v>184</v>
      </c>
      <c r="C30" s="70"/>
      <c r="D30" s="70"/>
      <c r="E30" s="70"/>
      <c r="F30" s="70"/>
      <c r="G30" s="70"/>
      <c r="H30" s="70"/>
      <c r="J30" s="64"/>
    </row>
    <row r="31" spans="1:10" ht="30" customHeight="1">
      <c r="A31" s="71">
        <v>23020154</v>
      </c>
      <c r="B31" s="72" t="s">
        <v>185</v>
      </c>
      <c r="C31" s="70"/>
      <c r="D31" s="70"/>
      <c r="E31" s="70"/>
      <c r="F31" s="70"/>
      <c r="G31" s="70"/>
      <c r="H31" s="70"/>
      <c r="J31" s="64"/>
    </row>
    <row r="32" spans="1:10" ht="30" customHeight="1">
      <c r="A32" s="71">
        <v>23020155</v>
      </c>
      <c r="B32" s="72" t="s">
        <v>186</v>
      </c>
      <c r="C32" s="70"/>
      <c r="D32" s="70"/>
      <c r="E32" s="70"/>
      <c r="F32" s="70"/>
      <c r="G32" s="70"/>
      <c r="H32" s="70"/>
      <c r="J32" s="64"/>
    </row>
    <row r="33" spans="1:10" ht="30" customHeight="1">
      <c r="A33" s="71">
        <v>23020156</v>
      </c>
      <c r="B33" s="72" t="s">
        <v>100</v>
      </c>
      <c r="C33" s="70"/>
      <c r="D33" s="70"/>
      <c r="E33" s="70"/>
      <c r="F33" s="70"/>
      <c r="G33" s="70"/>
      <c r="H33" s="70"/>
      <c r="J33" s="64"/>
    </row>
    <row r="34" spans="1:10" ht="30" customHeight="1">
      <c r="A34" s="107"/>
      <c r="B34" s="108" t="s">
        <v>37</v>
      </c>
      <c r="C34" s="109">
        <f>SUM(C28:C33)</f>
        <v>0</v>
      </c>
      <c r="D34" s="109"/>
      <c r="E34" s="110"/>
      <c r="F34" s="110"/>
      <c r="G34" s="109"/>
      <c r="H34" s="109"/>
      <c r="J34" s="64"/>
    </row>
    <row r="35" spans="1:10" ht="30" customHeight="1">
      <c r="A35" s="16"/>
      <c r="B35" s="13"/>
      <c r="C35" s="15"/>
      <c r="D35" s="15"/>
      <c r="E35" s="15"/>
      <c r="F35" s="15"/>
      <c r="G35" s="15"/>
      <c r="H35" s="15"/>
      <c r="J35" s="64"/>
    </row>
    <row r="36" spans="1:10" ht="30" customHeight="1">
      <c r="A36" s="12">
        <v>23040100</v>
      </c>
      <c r="B36" s="13" t="s">
        <v>83</v>
      </c>
      <c r="C36" s="15"/>
      <c r="D36" s="15"/>
      <c r="E36" s="15"/>
      <c r="F36" s="15"/>
      <c r="G36" s="15"/>
      <c r="H36" s="15"/>
      <c r="J36" s="64"/>
    </row>
    <row r="37" spans="1:10" ht="30" customHeight="1">
      <c r="A37" s="16">
        <v>23040101</v>
      </c>
      <c r="B37" s="17" t="s">
        <v>84</v>
      </c>
      <c r="C37" s="15"/>
      <c r="D37" s="15"/>
      <c r="E37" s="15"/>
      <c r="F37" s="15"/>
      <c r="G37" s="15"/>
      <c r="H37" s="15"/>
      <c r="J37" s="64"/>
    </row>
    <row r="38" spans="1:10" ht="30" customHeight="1">
      <c r="A38" s="71">
        <v>23040107</v>
      </c>
      <c r="B38" s="72" t="s">
        <v>104</v>
      </c>
      <c r="C38" s="70"/>
      <c r="D38" s="70"/>
      <c r="E38" s="70"/>
      <c r="F38" s="70"/>
      <c r="G38" s="70"/>
      <c r="H38" s="70"/>
      <c r="J38" s="64"/>
    </row>
    <row r="39" spans="1:10" ht="30" customHeight="1">
      <c r="A39" s="71">
        <v>23040108</v>
      </c>
      <c r="B39" s="72" t="s">
        <v>103</v>
      </c>
      <c r="C39" s="70"/>
      <c r="D39" s="70"/>
      <c r="E39" s="70"/>
      <c r="F39" s="70"/>
      <c r="G39" s="70"/>
      <c r="H39" s="70"/>
      <c r="J39" s="64"/>
    </row>
    <row r="40" spans="1:10" ht="30" customHeight="1">
      <c r="A40" s="71">
        <v>23040109</v>
      </c>
      <c r="B40" s="72" t="s">
        <v>200</v>
      </c>
      <c r="C40" s="70"/>
      <c r="D40" s="70"/>
      <c r="E40" s="70"/>
      <c r="F40" s="70"/>
      <c r="G40" s="70"/>
      <c r="H40" s="70"/>
      <c r="J40" s="64"/>
    </row>
    <row r="41" spans="1:10" ht="30" customHeight="1">
      <c r="A41" s="107"/>
      <c r="B41" s="108" t="s">
        <v>37</v>
      </c>
      <c r="C41" s="109">
        <v>0</v>
      </c>
      <c r="D41" s="109"/>
      <c r="E41" s="110"/>
      <c r="F41" s="110"/>
      <c r="G41" s="109"/>
      <c r="H41" s="109"/>
      <c r="J41" s="64"/>
    </row>
    <row r="42" spans="1:10" ht="30" customHeight="1">
      <c r="A42" s="16"/>
      <c r="B42" s="13"/>
      <c r="C42" s="15"/>
      <c r="D42" s="15"/>
      <c r="E42" s="15"/>
      <c r="F42" s="15"/>
      <c r="G42" s="15"/>
      <c r="H42" s="15"/>
      <c r="J42" s="64"/>
    </row>
    <row r="43" spans="1:10" ht="30" customHeight="1">
      <c r="A43" s="12">
        <v>23050100</v>
      </c>
      <c r="B43" s="13" t="s">
        <v>89</v>
      </c>
      <c r="C43" s="15"/>
      <c r="D43" s="15"/>
      <c r="E43" s="15"/>
      <c r="F43" s="15"/>
      <c r="G43" s="15"/>
      <c r="H43" s="15"/>
      <c r="J43" s="64"/>
    </row>
    <row r="44" spans="1:10" ht="30" customHeight="1">
      <c r="A44" s="16">
        <v>23050101</v>
      </c>
      <c r="B44" s="17" t="s">
        <v>90</v>
      </c>
      <c r="C44" s="15"/>
      <c r="D44" s="15"/>
      <c r="E44" s="15"/>
      <c r="F44" s="15"/>
      <c r="G44" s="15"/>
      <c r="H44" s="15"/>
      <c r="J44" s="64"/>
    </row>
    <row r="45" spans="1:10" ht="30" customHeight="1">
      <c r="A45" s="16">
        <v>23050102</v>
      </c>
      <c r="B45" s="17" t="s">
        <v>91</v>
      </c>
      <c r="C45" s="15"/>
      <c r="D45" s="15"/>
      <c r="E45" s="15"/>
      <c r="F45" s="15"/>
      <c r="G45" s="15"/>
      <c r="H45" s="15"/>
      <c r="J45" s="64"/>
    </row>
    <row r="46" spans="1:10" ht="30" customHeight="1">
      <c r="A46" s="71">
        <v>23050148</v>
      </c>
      <c r="B46" s="72" t="s">
        <v>157</v>
      </c>
      <c r="C46" s="70"/>
      <c r="D46" s="70"/>
      <c r="E46" s="70"/>
      <c r="F46" s="70"/>
      <c r="G46" s="70"/>
      <c r="H46" s="70"/>
      <c r="J46" s="64"/>
    </row>
    <row r="47" spans="1:10" ht="30" customHeight="1">
      <c r="A47" s="71">
        <v>23050149</v>
      </c>
      <c r="B47" s="72" t="s">
        <v>198</v>
      </c>
      <c r="C47" s="70"/>
      <c r="D47" s="70"/>
      <c r="E47" s="70"/>
      <c r="F47" s="70"/>
      <c r="G47" s="70"/>
      <c r="H47" s="70"/>
      <c r="J47" s="64"/>
    </row>
    <row r="48" spans="1:10" ht="30" customHeight="1">
      <c r="A48" s="107"/>
      <c r="B48" s="108" t="s">
        <v>37</v>
      </c>
      <c r="C48" s="109">
        <v>0</v>
      </c>
      <c r="D48" s="109"/>
      <c r="E48" s="110"/>
      <c r="F48" s="110"/>
      <c r="G48" s="109"/>
      <c r="H48" s="109"/>
      <c r="J48" s="64"/>
    </row>
    <row r="49" spans="1:10" ht="30" customHeight="1">
      <c r="A49" s="16"/>
      <c r="B49" s="13"/>
      <c r="C49" s="18"/>
      <c r="D49" s="18"/>
      <c r="E49" s="18"/>
      <c r="F49" s="18"/>
      <c r="G49" s="18"/>
      <c r="H49" s="18"/>
      <c r="J49" s="64"/>
    </row>
    <row r="50" spans="1:10" ht="30" customHeight="1">
      <c r="A50" s="16"/>
      <c r="B50" s="13"/>
      <c r="C50" s="15"/>
      <c r="D50" s="15"/>
      <c r="E50" s="15"/>
      <c r="F50" s="15"/>
      <c r="G50" s="15"/>
      <c r="H50" s="15"/>
      <c r="J50" s="64"/>
    </row>
    <row r="51" spans="1:10" ht="30" customHeight="1">
      <c r="A51" s="107"/>
      <c r="B51" s="108" t="s">
        <v>95</v>
      </c>
      <c r="C51" s="109">
        <f>SUM(C17,C25)</f>
        <v>735000000</v>
      </c>
      <c r="D51" s="109">
        <f>SUM(D48,D41,D34,D25,D17)</f>
        <v>977984000</v>
      </c>
      <c r="E51" s="109">
        <f t="shared" ref="E51:G51" si="1">SUM(E48,E41,E34,E25,E17)</f>
        <v>1026883200</v>
      </c>
      <c r="F51" s="109">
        <f t="shared" si="1"/>
        <v>1078227360</v>
      </c>
      <c r="G51" s="109">
        <f t="shared" si="1"/>
        <v>3083094560</v>
      </c>
      <c r="H51" s="109">
        <v>529200000</v>
      </c>
      <c r="J51" s="64"/>
    </row>
    <row r="52" spans="1:10" ht="19.5" thickBot="1">
      <c r="A52" s="21"/>
      <c r="B52" s="22"/>
      <c r="C52" s="23"/>
      <c r="D52" s="23"/>
      <c r="E52" s="23"/>
      <c r="F52" s="23"/>
      <c r="G52" s="23"/>
      <c r="H52" s="23"/>
    </row>
    <row r="53" spans="1:10">
      <c r="C53" s="8"/>
      <c r="D53" s="8"/>
      <c r="E53" s="8"/>
      <c r="F53" s="8"/>
      <c r="G53" s="8"/>
      <c r="H53" s="8"/>
    </row>
    <row r="54" spans="1:10">
      <c r="C54" s="8"/>
      <c r="D54" s="8"/>
      <c r="E54" s="8"/>
      <c r="F54" s="8"/>
      <c r="G54" s="8"/>
      <c r="H54" s="8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97" orientation="landscape" useFirstPageNumber="1" verticalDpi="300" r:id="rId1"/>
  <headerFooter>
    <oddFooter>&amp;C&amp;"-,Bold"&amp;18&amp;P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89"/>
  <sheetViews>
    <sheetView view="pageBreakPreview" topLeftCell="A43" zoomScale="60" workbookViewId="0">
      <selection activeCell="C22" sqref="C22"/>
    </sheetView>
  </sheetViews>
  <sheetFormatPr defaultColWidth="9.140625" defaultRowHeight="16.5"/>
  <cols>
    <col min="1" max="1" width="14.28515625" style="6" customWidth="1"/>
    <col min="2" max="2" width="93.140625" style="1" customWidth="1"/>
    <col min="3" max="3" width="17.42578125" style="1" customWidth="1"/>
    <col min="4" max="4" width="16" style="1" customWidth="1"/>
    <col min="5" max="5" width="16.42578125" style="1" customWidth="1"/>
    <col min="6" max="6" width="18.28515625" style="1" customWidth="1"/>
    <col min="7" max="7" width="17.42578125" style="1" customWidth="1"/>
    <col min="8" max="8" width="9.140625" style="1"/>
    <col min="9" max="9" width="9.85546875" style="1" bestFit="1" customWidth="1"/>
    <col min="10" max="10" width="9.140625" style="1"/>
    <col min="11" max="11" width="20.28515625" style="1" customWidth="1"/>
    <col min="12" max="16384" width="9.140625" style="1"/>
  </cols>
  <sheetData>
    <row r="1" spans="1:11" ht="22.5" customHeight="1">
      <c r="A1" s="172" t="str">
        <f>SSG!A1:G5</f>
        <v>BORNO STATE GOVERNMENT</v>
      </c>
      <c r="B1" s="173"/>
      <c r="C1" s="173"/>
      <c r="D1" s="173"/>
      <c r="E1" s="173"/>
      <c r="F1" s="173"/>
      <c r="G1" s="173"/>
    </row>
    <row r="2" spans="1:11" ht="22.5" customHeight="1">
      <c r="A2" s="172" t="str">
        <f>SSG!A1:G5</f>
        <v xml:space="preserve">2017 CAPITAL EXPENDITURE BUDGET </v>
      </c>
      <c r="B2" s="173"/>
      <c r="C2" s="173"/>
      <c r="D2" s="173"/>
      <c r="E2" s="173"/>
      <c r="F2" s="173"/>
      <c r="G2" s="173"/>
    </row>
    <row r="3" spans="1:11" ht="22.5" customHeight="1">
      <c r="A3" s="175" t="s">
        <v>251</v>
      </c>
      <c r="B3" s="175"/>
      <c r="C3" s="175"/>
      <c r="D3" s="175"/>
      <c r="E3" s="175"/>
      <c r="F3" s="175"/>
      <c r="G3" s="175"/>
    </row>
    <row r="4" spans="1:11" ht="39.950000000000003" customHeight="1">
      <c r="A4" s="177" t="s">
        <v>209</v>
      </c>
      <c r="B4" s="178"/>
      <c r="C4" s="178"/>
      <c r="D4" s="178"/>
      <c r="E4" s="178"/>
      <c r="F4" s="178"/>
      <c r="G4" s="178"/>
    </row>
    <row r="5" spans="1:11" ht="60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1" ht="39.950000000000003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11" ht="39.950000000000003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11" ht="39.950000000000003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11" ht="39.950000000000003" customHeight="1">
      <c r="A9" s="16">
        <v>23010105</v>
      </c>
      <c r="B9" s="17" t="s">
        <v>11</v>
      </c>
      <c r="C9" s="15">
        <v>25000000</v>
      </c>
      <c r="D9" s="15">
        <f>PRODUCT(C9,1.05)</f>
        <v>26250000</v>
      </c>
      <c r="E9" s="15">
        <f>PRODUCT(D9,1.05)</f>
        <v>27562500</v>
      </c>
      <c r="F9" s="15">
        <f>SUM(C9:E9)</f>
        <v>78812500</v>
      </c>
      <c r="G9" s="15"/>
    </row>
    <row r="10" spans="1:11" ht="39.950000000000003" customHeight="1">
      <c r="A10" s="16">
        <v>23010110</v>
      </c>
      <c r="B10" s="17" t="s">
        <v>16</v>
      </c>
      <c r="C10" s="15"/>
      <c r="D10" s="15"/>
      <c r="E10" s="15"/>
      <c r="F10" s="15"/>
      <c r="G10" s="15"/>
    </row>
    <row r="11" spans="1:11" ht="39.950000000000003" customHeight="1">
      <c r="A11" s="16">
        <v>23010111</v>
      </c>
      <c r="B11" s="17" t="s">
        <v>17</v>
      </c>
      <c r="C11" s="15"/>
      <c r="D11" s="15"/>
      <c r="E11" s="15"/>
      <c r="F11" s="15"/>
      <c r="G11" s="15"/>
    </row>
    <row r="12" spans="1:11" ht="39.950000000000003" customHeight="1">
      <c r="A12" s="16">
        <v>23010112</v>
      </c>
      <c r="B12" s="17" t="s">
        <v>18</v>
      </c>
      <c r="C12" s="15">
        <v>30000000</v>
      </c>
      <c r="D12" s="15">
        <f>PRODUCT(C12,1.05)</f>
        <v>31500000</v>
      </c>
      <c r="E12" s="15">
        <f>PRODUCT(D12,1.05)</f>
        <v>33075000</v>
      </c>
      <c r="F12" s="15">
        <f>SUM(C12:E12)</f>
        <v>94575000</v>
      </c>
      <c r="G12" s="15">
        <v>5397840</v>
      </c>
      <c r="I12" s="1">
        <f>PRODUCT(G12,1.03)</f>
        <v>5559775.2000000002</v>
      </c>
      <c r="K12" s="64"/>
    </row>
    <row r="13" spans="1:11" ht="39.950000000000003" customHeight="1">
      <c r="A13" s="16">
        <v>23010113</v>
      </c>
      <c r="B13" s="17" t="s">
        <v>19</v>
      </c>
      <c r="C13" s="15"/>
      <c r="D13" s="15"/>
      <c r="E13" s="15"/>
      <c r="F13" s="15"/>
      <c r="G13" s="15"/>
      <c r="I13" s="1">
        <f t="shared" ref="I13:I46" si="0">PRODUCT(G13,1.03)</f>
        <v>1.03</v>
      </c>
      <c r="K13" s="64"/>
    </row>
    <row r="14" spans="1:11" s="11" customFormat="1" ht="39.950000000000003" customHeight="1">
      <c r="A14" s="71">
        <v>23010153</v>
      </c>
      <c r="B14" s="72" t="s">
        <v>134</v>
      </c>
      <c r="C14" s="70"/>
      <c r="D14" s="70"/>
      <c r="E14" s="70"/>
      <c r="F14" s="70"/>
      <c r="G14" s="70"/>
      <c r="I14" s="1">
        <f t="shared" si="0"/>
        <v>1.03</v>
      </c>
      <c r="K14" s="64"/>
    </row>
    <row r="15" spans="1:11" s="11" customFormat="1" ht="39.950000000000003" customHeight="1">
      <c r="A15" s="71">
        <v>23010154</v>
      </c>
      <c r="B15" s="72" t="s">
        <v>141</v>
      </c>
      <c r="C15" s="70"/>
      <c r="D15" s="70"/>
      <c r="E15" s="70"/>
      <c r="F15" s="70"/>
      <c r="G15" s="70"/>
      <c r="I15" s="1">
        <f t="shared" si="0"/>
        <v>1.03</v>
      </c>
      <c r="K15" s="64"/>
    </row>
    <row r="16" spans="1:11" s="11" customFormat="1" ht="39.950000000000003" customHeight="1">
      <c r="A16" s="71">
        <v>23010155</v>
      </c>
      <c r="B16" s="72" t="s">
        <v>145</v>
      </c>
      <c r="C16" s="70"/>
      <c r="D16" s="70"/>
      <c r="E16" s="70"/>
      <c r="F16" s="70"/>
      <c r="G16" s="70"/>
      <c r="I16" s="1">
        <f t="shared" si="0"/>
        <v>1.03</v>
      </c>
      <c r="K16" s="64"/>
    </row>
    <row r="17" spans="1:11" s="11" customFormat="1" ht="39.950000000000003" customHeight="1">
      <c r="A17" s="71">
        <v>23010156</v>
      </c>
      <c r="B17" s="72" t="s">
        <v>156</v>
      </c>
      <c r="C17" s="70"/>
      <c r="D17" s="70"/>
      <c r="E17" s="70"/>
      <c r="F17" s="70"/>
      <c r="G17" s="70"/>
      <c r="I17" s="1">
        <f t="shared" si="0"/>
        <v>1.03</v>
      </c>
      <c r="K17" s="64"/>
    </row>
    <row r="18" spans="1:11" ht="39.950000000000003" customHeight="1">
      <c r="A18" s="81"/>
      <c r="B18" s="82" t="s">
        <v>37</v>
      </c>
      <c r="C18" s="83">
        <f>SUM(C8:C17)</f>
        <v>55000000</v>
      </c>
      <c r="D18" s="83">
        <f>SUM(D12:D17)</f>
        <v>31500000</v>
      </c>
      <c r="E18" s="83">
        <f>SUM(E12:E17)</f>
        <v>33075000</v>
      </c>
      <c r="F18" s="83">
        <f>SUM(F7:F17)</f>
        <v>173387500</v>
      </c>
      <c r="G18" s="83">
        <v>5397840</v>
      </c>
      <c r="I18" s="1">
        <f t="shared" si="0"/>
        <v>5559775.2000000002</v>
      </c>
      <c r="K18" s="64"/>
    </row>
    <row r="19" spans="1:11" ht="39.950000000000003" customHeight="1">
      <c r="A19" s="16"/>
      <c r="B19" s="17"/>
      <c r="C19" s="15"/>
      <c r="D19" s="15"/>
      <c r="E19" s="15"/>
      <c r="F19" s="15"/>
      <c r="G19" s="15"/>
      <c r="I19" s="1">
        <f t="shared" si="0"/>
        <v>1.03</v>
      </c>
      <c r="K19" s="64"/>
    </row>
    <row r="20" spans="1:11" ht="39.950000000000003" customHeight="1">
      <c r="A20" s="12">
        <v>23020100</v>
      </c>
      <c r="B20" s="13" t="s">
        <v>38</v>
      </c>
      <c r="C20" s="15"/>
      <c r="D20" s="15"/>
      <c r="E20" s="15"/>
      <c r="F20" s="15"/>
      <c r="G20" s="15"/>
      <c r="I20" s="1">
        <f t="shared" si="0"/>
        <v>1.03</v>
      </c>
      <c r="K20" s="64"/>
    </row>
    <row r="21" spans="1:11" ht="39.950000000000003" customHeight="1">
      <c r="A21" s="16">
        <v>23020101</v>
      </c>
      <c r="B21" s="17" t="s">
        <v>39</v>
      </c>
      <c r="C21" s="15">
        <v>40037976.799999997</v>
      </c>
      <c r="D21" s="15">
        <f>PRODUCT(C21,1.05)</f>
        <v>42039875.640000001</v>
      </c>
      <c r="E21" s="15">
        <f>PRODUCT(D21,1.05)</f>
        <v>44141869.422000006</v>
      </c>
      <c r="F21" s="15">
        <f>SUM(C21:E21)</f>
        <v>126219721.862</v>
      </c>
      <c r="G21" s="15">
        <v>48580560</v>
      </c>
      <c r="I21" s="1">
        <f t="shared" si="0"/>
        <v>50037976.800000004</v>
      </c>
      <c r="K21" s="64"/>
    </row>
    <row r="22" spans="1:11" ht="39.950000000000003" customHeight="1">
      <c r="A22" s="71">
        <v>23020149</v>
      </c>
      <c r="B22" s="72" t="s">
        <v>153</v>
      </c>
      <c r="C22" s="70"/>
      <c r="D22" s="70"/>
      <c r="E22" s="70"/>
      <c r="F22" s="70"/>
      <c r="G22" s="70"/>
      <c r="I22" s="1">
        <f t="shared" si="0"/>
        <v>1.03</v>
      </c>
      <c r="K22" s="64"/>
    </row>
    <row r="23" spans="1:11" ht="39.950000000000003" customHeight="1">
      <c r="A23" s="71">
        <v>23020170</v>
      </c>
      <c r="B23" s="72" t="s">
        <v>154</v>
      </c>
      <c r="C23" s="70"/>
      <c r="D23" s="70"/>
      <c r="E23" s="70"/>
      <c r="F23" s="70"/>
      <c r="G23" s="70"/>
      <c r="I23" s="1">
        <f t="shared" si="0"/>
        <v>1.03</v>
      </c>
      <c r="K23" s="64"/>
    </row>
    <row r="24" spans="1:11" ht="39.950000000000003" customHeight="1">
      <c r="A24" s="71">
        <v>23020171</v>
      </c>
      <c r="B24" s="72" t="s">
        <v>155</v>
      </c>
      <c r="C24" s="70"/>
      <c r="D24" s="70"/>
      <c r="E24" s="70"/>
      <c r="F24" s="70"/>
      <c r="G24" s="70"/>
      <c r="I24" s="1">
        <f t="shared" si="0"/>
        <v>1.03</v>
      </c>
      <c r="K24" s="64"/>
    </row>
    <row r="25" spans="1:11" ht="39.950000000000003" customHeight="1">
      <c r="A25" s="71">
        <v>23020172</v>
      </c>
      <c r="B25" s="72" t="s">
        <v>172</v>
      </c>
      <c r="C25" s="70"/>
      <c r="D25" s="70"/>
      <c r="E25" s="70"/>
      <c r="F25" s="70"/>
      <c r="G25" s="70"/>
      <c r="I25" s="1">
        <f t="shared" si="0"/>
        <v>1.03</v>
      </c>
      <c r="K25" s="64"/>
    </row>
    <row r="26" spans="1:11" ht="39.950000000000003" customHeight="1">
      <c r="A26" s="81"/>
      <c r="B26" s="82" t="s">
        <v>37</v>
      </c>
      <c r="C26" s="83">
        <f>SUM(C21:C25)</f>
        <v>40037976.799999997</v>
      </c>
      <c r="D26" s="83">
        <f>SUM(D21:D25)</f>
        <v>42039875.640000001</v>
      </c>
      <c r="E26" s="83">
        <f>SUM(E21:E25)</f>
        <v>44141869.422000006</v>
      </c>
      <c r="F26" s="83">
        <f>SUM(F21:F25)</f>
        <v>126219721.862</v>
      </c>
      <c r="G26" s="83">
        <v>48580560</v>
      </c>
      <c r="I26" s="1">
        <f t="shared" si="0"/>
        <v>50037976.800000004</v>
      </c>
      <c r="K26" s="64"/>
    </row>
    <row r="27" spans="1:11" ht="39.950000000000003" customHeight="1">
      <c r="A27" s="16"/>
      <c r="B27" s="13"/>
      <c r="C27" s="15"/>
      <c r="D27" s="15"/>
      <c r="E27" s="15"/>
      <c r="F27" s="15"/>
      <c r="G27" s="15"/>
      <c r="I27" s="1">
        <f t="shared" si="0"/>
        <v>1.03</v>
      </c>
      <c r="K27" s="64"/>
    </row>
    <row r="28" spans="1:11" ht="39.950000000000003" customHeight="1">
      <c r="A28" s="12">
        <v>23030100</v>
      </c>
      <c r="B28" s="13" t="s">
        <v>61</v>
      </c>
      <c r="C28" s="15"/>
      <c r="D28" s="15"/>
      <c r="E28" s="15"/>
      <c r="F28" s="15"/>
      <c r="G28" s="15"/>
      <c r="I28" s="1">
        <f t="shared" si="0"/>
        <v>1.03</v>
      </c>
      <c r="K28" s="64"/>
    </row>
    <row r="29" spans="1:11" ht="39.950000000000003" customHeight="1">
      <c r="A29" s="71">
        <v>23020147</v>
      </c>
      <c r="B29" s="72" t="s">
        <v>179</v>
      </c>
      <c r="C29" s="70"/>
      <c r="D29" s="70"/>
      <c r="E29" s="70"/>
      <c r="F29" s="70"/>
      <c r="G29" s="70"/>
      <c r="I29" s="1">
        <f t="shared" si="0"/>
        <v>1.03</v>
      </c>
      <c r="K29" s="64"/>
    </row>
    <row r="30" spans="1:11" ht="39.950000000000003" customHeight="1">
      <c r="A30" s="71">
        <v>23020148</v>
      </c>
      <c r="B30" s="72" t="s">
        <v>180</v>
      </c>
      <c r="C30" s="70"/>
      <c r="D30" s="70"/>
      <c r="E30" s="70"/>
      <c r="F30" s="70"/>
      <c r="G30" s="70"/>
      <c r="I30" s="1">
        <f t="shared" si="0"/>
        <v>1.03</v>
      </c>
      <c r="K30" s="64"/>
    </row>
    <row r="31" spans="1:11" ht="39.950000000000003" customHeight="1">
      <c r="A31" s="71">
        <v>23020149</v>
      </c>
      <c r="B31" s="72" t="s">
        <v>181</v>
      </c>
      <c r="C31" s="70"/>
      <c r="D31" s="70"/>
      <c r="E31" s="70"/>
      <c r="F31" s="70"/>
      <c r="G31" s="70"/>
      <c r="I31" s="1">
        <f t="shared" si="0"/>
        <v>1.03</v>
      </c>
      <c r="K31" s="64"/>
    </row>
    <row r="32" spans="1:11" ht="39.950000000000003" customHeight="1">
      <c r="A32" s="71">
        <v>23020174</v>
      </c>
      <c r="B32" s="72" t="s">
        <v>185</v>
      </c>
      <c r="C32" s="70"/>
      <c r="D32" s="70"/>
      <c r="E32" s="70"/>
      <c r="F32" s="70"/>
      <c r="G32" s="70"/>
      <c r="I32" s="1">
        <f t="shared" si="0"/>
        <v>1.03</v>
      </c>
      <c r="K32" s="64"/>
    </row>
    <row r="33" spans="1:11" ht="39.950000000000003" customHeight="1">
      <c r="A33" s="71">
        <v>23020175</v>
      </c>
      <c r="B33" s="72" t="s">
        <v>186</v>
      </c>
      <c r="C33" s="70"/>
      <c r="D33" s="70"/>
      <c r="E33" s="70"/>
      <c r="F33" s="70"/>
      <c r="G33" s="70"/>
      <c r="I33" s="1">
        <f t="shared" si="0"/>
        <v>1.03</v>
      </c>
      <c r="K33" s="64"/>
    </row>
    <row r="34" spans="1:11" ht="39.950000000000003" customHeight="1">
      <c r="A34" s="81"/>
      <c r="B34" s="82" t="s">
        <v>37</v>
      </c>
      <c r="C34" s="83"/>
      <c r="D34" s="83"/>
      <c r="E34" s="83"/>
      <c r="F34" s="83"/>
      <c r="G34" s="83"/>
      <c r="I34" s="1">
        <f t="shared" si="0"/>
        <v>1.03</v>
      </c>
      <c r="K34" s="64"/>
    </row>
    <row r="35" spans="1:11" ht="39.950000000000003" customHeight="1">
      <c r="A35" s="16"/>
      <c r="B35" s="13"/>
      <c r="C35" s="15"/>
      <c r="D35" s="15"/>
      <c r="E35" s="15"/>
      <c r="F35" s="15"/>
      <c r="G35" s="15"/>
      <c r="I35" s="1">
        <f t="shared" si="0"/>
        <v>1.03</v>
      </c>
      <c r="K35" s="64"/>
    </row>
    <row r="36" spans="1:11" ht="39.950000000000003" customHeight="1">
      <c r="A36" s="12">
        <v>23040100</v>
      </c>
      <c r="B36" s="13" t="s">
        <v>83</v>
      </c>
      <c r="C36" s="15"/>
      <c r="D36" s="15"/>
      <c r="E36" s="15"/>
      <c r="F36" s="15"/>
      <c r="G36" s="15"/>
      <c r="I36" s="1">
        <f t="shared" si="0"/>
        <v>1.03</v>
      </c>
      <c r="K36" s="64"/>
    </row>
    <row r="37" spans="1:11" ht="39.950000000000003" customHeight="1">
      <c r="A37" s="16">
        <v>23040101</v>
      </c>
      <c r="B37" s="17" t="s">
        <v>84</v>
      </c>
      <c r="C37" s="15"/>
      <c r="D37" s="15"/>
      <c r="E37" s="15"/>
      <c r="F37" s="15"/>
      <c r="G37" s="15"/>
      <c r="I37" s="1">
        <f t="shared" si="0"/>
        <v>1.03</v>
      </c>
      <c r="K37" s="64"/>
    </row>
    <row r="38" spans="1:11" ht="39.950000000000003" customHeight="1">
      <c r="A38" s="71">
        <v>23040108</v>
      </c>
      <c r="B38" s="72" t="s">
        <v>103</v>
      </c>
      <c r="C38" s="70"/>
      <c r="D38" s="70"/>
      <c r="E38" s="70"/>
      <c r="F38" s="70"/>
      <c r="G38" s="70"/>
      <c r="I38" s="1">
        <f t="shared" si="0"/>
        <v>1.03</v>
      </c>
      <c r="K38" s="64"/>
    </row>
    <row r="39" spans="1:11" ht="39.950000000000003" customHeight="1">
      <c r="A39" s="71">
        <v>23040109</v>
      </c>
      <c r="B39" s="72" t="s">
        <v>200</v>
      </c>
      <c r="C39" s="70"/>
      <c r="D39" s="70"/>
      <c r="E39" s="70"/>
      <c r="F39" s="70"/>
      <c r="G39" s="70"/>
      <c r="I39" s="1">
        <f t="shared" si="0"/>
        <v>1.03</v>
      </c>
      <c r="K39" s="64"/>
    </row>
    <row r="40" spans="1:11" ht="39.950000000000003" customHeight="1">
      <c r="A40" s="81"/>
      <c r="B40" s="82" t="s">
        <v>37</v>
      </c>
      <c r="C40" s="83"/>
      <c r="D40" s="83"/>
      <c r="E40" s="83"/>
      <c r="F40" s="83"/>
      <c r="G40" s="83"/>
      <c r="I40" s="1">
        <f t="shared" si="0"/>
        <v>1.03</v>
      </c>
      <c r="K40" s="64"/>
    </row>
    <row r="41" spans="1:11" ht="39.950000000000003" customHeight="1">
      <c r="A41" s="16"/>
      <c r="B41" s="13"/>
      <c r="C41" s="15"/>
      <c r="D41" s="15"/>
      <c r="E41" s="15"/>
      <c r="F41" s="15"/>
      <c r="G41" s="15"/>
      <c r="I41" s="1">
        <f t="shared" si="0"/>
        <v>1.03</v>
      </c>
      <c r="K41" s="64"/>
    </row>
    <row r="42" spans="1:11" ht="39.950000000000003" customHeight="1">
      <c r="A42" s="68">
        <v>23050100</v>
      </c>
      <c r="B42" s="69" t="s">
        <v>89</v>
      </c>
      <c r="C42" s="70"/>
      <c r="D42" s="70"/>
      <c r="E42" s="70"/>
      <c r="F42" s="70"/>
      <c r="G42" s="70"/>
      <c r="I42" s="1">
        <f t="shared" si="0"/>
        <v>1.03</v>
      </c>
      <c r="K42" s="64"/>
    </row>
    <row r="43" spans="1:11" ht="39.950000000000003" customHeight="1">
      <c r="A43" s="71">
        <v>23050149</v>
      </c>
      <c r="B43" s="75" t="s">
        <v>198</v>
      </c>
      <c r="C43" s="70"/>
      <c r="D43" s="70"/>
      <c r="E43" s="70"/>
      <c r="F43" s="70"/>
      <c r="G43" s="70"/>
      <c r="I43" s="1">
        <f t="shared" si="0"/>
        <v>1.03</v>
      </c>
      <c r="K43" s="64"/>
    </row>
    <row r="44" spans="1:11" ht="39.950000000000003" customHeight="1">
      <c r="A44" s="81"/>
      <c r="B44" s="82" t="s">
        <v>37</v>
      </c>
      <c r="C44" s="83"/>
      <c r="D44" s="83"/>
      <c r="E44" s="83"/>
      <c r="F44" s="83"/>
      <c r="G44" s="83"/>
      <c r="I44" s="1">
        <f t="shared" si="0"/>
        <v>1.03</v>
      </c>
      <c r="K44" s="64"/>
    </row>
    <row r="45" spans="1:11" ht="39.950000000000003" customHeight="1">
      <c r="A45" s="16"/>
      <c r="B45" s="17"/>
      <c r="C45" s="15"/>
      <c r="D45" s="15"/>
      <c r="E45" s="15"/>
      <c r="F45" s="15"/>
      <c r="G45" s="15"/>
      <c r="I45" s="1">
        <f t="shared" si="0"/>
        <v>1.03</v>
      </c>
      <c r="K45" s="64"/>
    </row>
    <row r="46" spans="1:11" ht="39.950000000000003" customHeight="1">
      <c r="A46" s="81"/>
      <c r="B46" s="82" t="s">
        <v>95</v>
      </c>
      <c r="C46" s="83">
        <f>SUM(C44,C40,C34,C26,C18)</f>
        <v>95037976.799999997</v>
      </c>
      <c r="D46" s="83">
        <f>SUM(D44,D40,D34,D26,D18)</f>
        <v>73539875.640000001</v>
      </c>
      <c r="E46" s="83">
        <f>SUM(E44,E40,E34,E26,E18)</f>
        <v>77216869.422000006</v>
      </c>
      <c r="F46" s="83">
        <f>SUM(F44,F40,F34,F26,F18)</f>
        <v>299607221.86199999</v>
      </c>
      <c r="G46" s="83">
        <v>53978400</v>
      </c>
      <c r="I46" s="1">
        <f t="shared" si="0"/>
        <v>55597752</v>
      </c>
      <c r="K46" s="64"/>
    </row>
    <row r="47" spans="1:11">
      <c r="K47" s="64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70" orientation="landscape" useFirstPageNumber="1" verticalDpi="300" r:id="rId1"/>
  <headerFooter>
    <oddFooter>&amp;C&amp;"-,Bold"&amp;18&amp;P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dimension ref="A1:J94"/>
  <sheetViews>
    <sheetView view="pageBreakPreview" topLeftCell="A4" zoomScale="60" workbookViewId="0">
      <selection activeCell="K22" sqref="K22"/>
    </sheetView>
  </sheetViews>
  <sheetFormatPr defaultColWidth="9.140625" defaultRowHeight="16.5"/>
  <cols>
    <col min="1" max="1" width="14.28515625" style="6" customWidth="1"/>
    <col min="2" max="2" width="93.7109375" style="1" customWidth="1"/>
    <col min="3" max="3" width="24.42578125" style="1" hidden="1" customWidth="1"/>
    <col min="4" max="4" width="24.42578125" style="1" customWidth="1"/>
    <col min="5" max="5" width="21.42578125" style="1" customWidth="1"/>
    <col min="6" max="6" width="20.5703125" style="1" customWidth="1"/>
    <col min="7" max="7" width="22.140625" style="1" customWidth="1"/>
    <col min="8" max="8" width="21.28515625" style="1" customWidth="1"/>
    <col min="9" max="9" width="9.140625" style="1"/>
    <col min="10" max="10" width="17.710937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246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52.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24.75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10" ht="30" customHeight="1">
      <c r="A9" s="16">
        <v>23010111</v>
      </c>
      <c r="B9" s="17" t="s">
        <v>17</v>
      </c>
      <c r="C9" s="15"/>
      <c r="D9" s="15"/>
      <c r="E9" s="15"/>
      <c r="F9" s="15"/>
      <c r="G9" s="15"/>
      <c r="H9" s="15"/>
    </row>
    <row r="10" spans="1:10" ht="30" customHeight="1">
      <c r="A10" s="16">
        <v>23010112</v>
      </c>
      <c r="B10" s="17" t="s">
        <v>18</v>
      </c>
      <c r="C10" s="70">
        <f t="shared" ref="C10" si="0">PRODUCT(H10,1.02)</f>
        <v>115621732.8</v>
      </c>
      <c r="D10" s="15">
        <v>116755279.2</v>
      </c>
      <c r="E10" s="15">
        <f>PRODUCT(D10,1.05)</f>
        <v>122593043.16000001</v>
      </c>
      <c r="F10" s="15">
        <f>PRODUCT(E10,1.05)</f>
        <v>128722695.31800002</v>
      </c>
      <c r="G10" s="15">
        <f>SUM(D10:F10)</f>
        <v>368071017.67800003</v>
      </c>
      <c r="H10" s="15">
        <v>113354640</v>
      </c>
      <c r="J10" s="64">
        <f>PRODUCT(H10,1.03)</f>
        <v>116755279.2</v>
      </c>
    </row>
    <row r="11" spans="1:10" s="11" customFormat="1" ht="30" customHeight="1">
      <c r="A11" s="71">
        <v>23010156</v>
      </c>
      <c r="B11" s="72" t="s">
        <v>156</v>
      </c>
      <c r="C11" s="70"/>
      <c r="D11" s="70"/>
      <c r="E11" s="70"/>
      <c r="F11" s="70"/>
      <c r="G11" s="70"/>
      <c r="H11" s="70"/>
      <c r="J11" s="64">
        <f t="shared" ref="J11:J50" si="1">PRODUCT(H11,1.03)</f>
        <v>1.03</v>
      </c>
    </row>
    <row r="12" spans="1:10" ht="30" customHeight="1">
      <c r="A12" s="107"/>
      <c r="B12" s="108" t="s">
        <v>37</v>
      </c>
      <c r="C12" s="109">
        <f>SUM(C8:C11)</f>
        <v>115621732.8</v>
      </c>
      <c r="D12" s="109">
        <f>SUM(D8:D11)</f>
        <v>116755279.2</v>
      </c>
      <c r="E12" s="110">
        <f>SUM(E10:E11)</f>
        <v>122593043.16000001</v>
      </c>
      <c r="F12" s="110">
        <f>SUM(F10:F11)</f>
        <v>128722695.31800002</v>
      </c>
      <c r="G12" s="109">
        <f>SUM(G10:G11)</f>
        <v>368071017.67800003</v>
      </c>
      <c r="H12" s="109">
        <v>113354640</v>
      </c>
      <c r="J12" s="64">
        <f t="shared" si="1"/>
        <v>116755279.2</v>
      </c>
    </row>
    <row r="13" spans="1:10" ht="30" customHeight="1">
      <c r="A13" s="16"/>
      <c r="B13" s="17"/>
      <c r="C13" s="15"/>
      <c r="D13" s="15"/>
      <c r="E13" s="15"/>
      <c r="F13" s="15"/>
      <c r="G13" s="15"/>
      <c r="H13" s="15"/>
      <c r="J13" s="64">
        <f t="shared" si="1"/>
        <v>1.03</v>
      </c>
    </row>
    <row r="14" spans="1:10" ht="30" customHeight="1">
      <c r="A14" s="12">
        <v>23020100</v>
      </c>
      <c r="B14" s="13" t="s">
        <v>38</v>
      </c>
      <c r="C14" s="15"/>
      <c r="D14" s="15"/>
      <c r="E14" s="15"/>
      <c r="F14" s="15"/>
      <c r="G14" s="15"/>
      <c r="H14" s="15"/>
      <c r="J14" s="64">
        <f t="shared" si="1"/>
        <v>1.03</v>
      </c>
    </row>
    <row r="15" spans="1:10" ht="30" customHeight="1">
      <c r="A15" s="16">
        <v>23020101</v>
      </c>
      <c r="B15" s="17" t="s">
        <v>102</v>
      </c>
      <c r="C15" s="70">
        <f t="shared" ref="C15:C16" si="2">PRODUCT(H15,1.02)</f>
        <v>649684022.39999998</v>
      </c>
      <c r="D15" s="70"/>
      <c r="E15" s="15"/>
      <c r="F15" s="15"/>
      <c r="G15" s="15"/>
      <c r="H15" s="15">
        <v>636945120</v>
      </c>
      <c r="J15" s="64">
        <f t="shared" si="1"/>
        <v>656053473.60000002</v>
      </c>
    </row>
    <row r="16" spans="1:10" ht="30" customHeight="1">
      <c r="A16" s="16">
        <v>23020107</v>
      </c>
      <c r="B16" s="17" t="s">
        <v>45</v>
      </c>
      <c r="C16" s="70">
        <f t="shared" si="2"/>
        <v>82586952</v>
      </c>
      <c r="D16" s="70">
        <v>83396628</v>
      </c>
      <c r="E16" s="15">
        <f>PRODUCT(D16,1.05)</f>
        <v>87566459.400000006</v>
      </c>
      <c r="F16" s="15">
        <f>PRODUCT(E16,1.05)</f>
        <v>91944782.370000005</v>
      </c>
      <c r="G16" s="15">
        <f t="shared" ref="G16:G22" si="3">SUM(D16:F16)</f>
        <v>262907869.77000001</v>
      </c>
      <c r="H16" s="15">
        <v>80967600</v>
      </c>
      <c r="J16" s="64">
        <f t="shared" si="1"/>
        <v>83396628</v>
      </c>
    </row>
    <row r="17" spans="1:10" ht="30" customHeight="1">
      <c r="A17" s="16">
        <v>23020110</v>
      </c>
      <c r="B17" s="17" t="s">
        <v>46</v>
      </c>
      <c r="C17" s="18"/>
      <c r="D17" s="70">
        <v>0</v>
      </c>
      <c r="E17" s="15"/>
      <c r="F17" s="15"/>
      <c r="G17" s="15">
        <f t="shared" si="3"/>
        <v>0</v>
      </c>
      <c r="H17" s="18">
        <v>0</v>
      </c>
      <c r="J17" s="64">
        <f t="shared" si="1"/>
        <v>0</v>
      </c>
    </row>
    <row r="18" spans="1:10" ht="30" customHeight="1">
      <c r="A18" s="16">
        <v>23020111</v>
      </c>
      <c r="B18" s="17" t="s">
        <v>47</v>
      </c>
      <c r="C18" s="70">
        <f t="shared" ref="C18:C19" si="4">PRODUCT(H18,1.02)</f>
        <v>55057968</v>
      </c>
      <c r="D18" s="70">
        <v>55597752</v>
      </c>
      <c r="E18" s="15">
        <f>PRODUCT(D18,1.05)</f>
        <v>58377639.600000001</v>
      </c>
      <c r="F18" s="15">
        <f>PRODUCT(E18,1.05)</f>
        <v>61296521.580000006</v>
      </c>
      <c r="G18" s="15">
        <f t="shared" si="3"/>
        <v>175271913.18000001</v>
      </c>
      <c r="H18" s="15">
        <v>53978400</v>
      </c>
      <c r="J18" s="64">
        <f t="shared" si="1"/>
        <v>55597752</v>
      </c>
    </row>
    <row r="19" spans="1:10" ht="30" customHeight="1">
      <c r="A19" s="16">
        <v>23020126</v>
      </c>
      <c r="B19" s="17" t="s">
        <v>59</v>
      </c>
      <c r="C19" s="70">
        <f t="shared" si="4"/>
        <v>165173904</v>
      </c>
      <c r="D19" s="70">
        <v>166793256</v>
      </c>
      <c r="E19" s="15">
        <f>PRODUCT(D19,1.05)</f>
        <v>175132918.80000001</v>
      </c>
      <c r="F19" s="15">
        <f>PRODUCT(E19,1.05)</f>
        <v>183889564.74000001</v>
      </c>
      <c r="G19" s="15">
        <f t="shared" si="3"/>
        <v>525815739.54000002</v>
      </c>
      <c r="H19" s="15">
        <v>161935200</v>
      </c>
      <c r="J19" s="64">
        <f t="shared" si="1"/>
        <v>166793256</v>
      </c>
    </row>
    <row r="20" spans="1:10" ht="30" customHeight="1">
      <c r="A20" s="16">
        <v>23020127</v>
      </c>
      <c r="B20" s="17" t="s">
        <v>60</v>
      </c>
      <c r="C20" s="15"/>
      <c r="D20" s="70">
        <v>0</v>
      </c>
      <c r="E20" s="15"/>
      <c r="F20" s="15"/>
      <c r="G20" s="15">
        <f t="shared" si="3"/>
        <v>0</v>
      </c>
      <c r="H20" s="15">
        <v>0</v>
      </c>
      <c r="J20" s="64">
        <f t="shared" si="1"/>
        <v>0</v>
      </c>
    </row>
    <row r="21" spans="1:10" ht="18.75" customHeight="1">
      <c r="A21" s="71">
        <v>23020135</v>
      </c>
      <c r="B21" s="72" t="s">
        <v>168</v>
      </c>
      <c r="C21" s="70"/>
      <c r="D21" s="70">
        <v>0</v>
      </c>
      <c r="E21" s="70"/>
      <c r="F21" s="70"/>
      <c r="G21" s="70">
        <f t="shared" si="3"/>
        <v>0</v>
      </c>
      <c r="H21" s="70">
        <v>0</v>
      </c>
      <c r="J21" s="64">
        <f t="shared" si="1"/>
        <v>0</v>
      </c>
    </row>
    <row r="22" spans="1:10" ht="45.75" customHeight="1">
      <c r="A22" s="71">
        <v>23020136</v>
      </c>
      <c r="B22" s="75" t="s">
        <v>403</v>
      </c>
      <c r="C22" s="70">
        <f t="shared" ref="C22" si="5">PRODUCT(H22,1.02)</f>
        <v>385405776</v>
      </c>
      <c r="D22" s="70">
        <v>1300000000</v>
      </c>
      <c r="E22" s="15">
        <f>PRODUCT(D22,1.05)</f>
        <v>1365000000</v>
      </c>
      <c r="F22" s="15">
        <f>PRODUCT(E22,1.05)</f>
        <v>1433250000</v>
      </c>
      <c r="G22" s="70">
        <f t="shared" si="3"/>
        <v>4098250000</v>
      </c>
      <c r="H22" s="70">
        <v>377848800</v>
      </c>
      <c r="J22" s="64">
        <f t="shared" si="1"/>
        <v>389184264</v>
      </c>
    </row>
    <row r="23" spans="1:10" ht="30" customHeight="1">
      <c r="A23" s="71">
        <v>23020137</v>
      </c>
      <c r="B23" s="72" t="s">
        <v>129</v>
      </c>
      <c r="C23" s="70"/>
      <c r="D23" s="70"/>
      <c r="E23" s="70"/>
      <c r="F23" s="70"/>
      <c r="G23" s="70"/>
      <c r="H23" s="70"/>
      <c r="J23" s="64">
        <f t="shared" si="1"/>
        <v>1.03</v>
      </c>
    </row>
    <row r="24" spans="1:10" ht="30" customHeight="1">
      <c r="A24" s="71">
        <v>23020151</v>
      </c>
      <c r="B24" s="72" t="s">
        <v>155</v>
      </c>
      <c r="C24" s="70"/>
      <c r="D24" s="70"/>
      <c r="E24" s="70"/>
      <c r="F24" s="70"/>
      <c r="G24" s="70"/>
      <c r="H24" s="70"/>
      <c r="J24" s="64">
        <f t="shared" si="1"/>
        <v>1.03</v>
      </c>
    </row>
    <row r="25" spans="1:10" ht="30" customHeight="1">
      <c r="A25" s="71">
        <v>23020152</v>
      </c>
      <c r="B25" s="72" t="s">
        <v>172</v>
      </c>
      <c r="C25" s="70"/>
      <c r="D25" s="70"/>
      <c r="E25" s="70"/>
      <c r="F25" s="70"/>
      <c r="G25" s="70"/>
      <c r="H25" s="70"/>
      <c r="J25" s="64">
        <f t="shared" si="1"/>
        <v>1.03</v>
      </c>
    </row>
    <row r="26" spans="1:10" ht="30" customHeight="1">
      <c r="A26" s="107"/>
      <c r="B26" s="108" t="s">
        <v>37</v>
      </c>
      <c r="C26" s="109">
        <f>SUM(C15:C25)</f>
        <v>1337908622.4000001</v>
      </c>
      <c r="D26" s="109">
        <f>SUM(D15:D25)</f>
        <v>1605787636</v>
      </c>
      <c r="E26" s="110">
        <f>SUM(E16:E25)</f>
        <v>1686077017.8</v>
      </c>
      <c r="F26" s="110">
        <f>SUM(F16:F25)</f>
        <v>1770380868.6900001</v>
      </c>
      <c r="G26" s="109">
        <f>SUM(G16:G25)</f>
        <v>5062245522.4899998</v>
      </c>
      <c r="H26" s="109">
        <v>1311675120</v>
      </c>
      <c r="J26" s="64">
        <f t="shared" si="1"/>
        <v>1351025373.6000001</v>
      </c>
    </row>
    <row r="27" spans="1:10" ht="30" customHeight="1">
      <c r="A27" s="16"/>
      <c r="B27" s="13"/>
      <c r="C27" s="15"/>
      <c r="D27" s="15"/>
      <c r="E27" s="15"/>
      <c r="F27" s="15"/>
      <c r="G27" s="15"/>
      <c r="H27" s="15"/>
      <c r="J27" s="64">
        <f t="shared" si="1"/>
        <v>1.03</v>
      </c>
    </row>
    <row r="28" spans="1:10" ht="30" customHeight="1">
      <c r="A28" s="12">
        <v>23030100</v>
      </c>
      <c r="B28" s="13" t="s">
        <v>61</v>
      </c>
      <c r="C28" s="15"/>
      <c r="D28" s="15"/>
      <c r="E28" s="15"/>
      <c r="F28" s="15"/>
      <c r="G28" s="15"/>
      <c r="H28" s="15"/>
      <c r="J28" s="64">
        <f t="shared" si="1"/>
        <v>1.03</v>
      </c>
    </row>
    <row r="29" spans="1:10" ht="30" customHeight="1">
      <c r="A29" s="16">
        <v>23030101</v>
      </c>
      <c r="B29" s="17" t="s">
        <v>62</v>
      </c>
      <c r="C29" s="15"/>
      <c r="D29" s="15"/>
      <c r="E29" s="15"/>
      <c r="F29" s="15"/>
      <c r="G29" s="15"/>
      <c r="H29" s="15"/>
      <c r="J29" s="64">
        <f t="shared" si="1"/>
        <v>1.03</v>
      </c>
    </row>
    <row r="30" spans="1:10" ht="30" customHeight="1">
      <c r="A30" s="71">
        <v>23020156</v>
      </c>
      <c r="B30" s="72" t="s">
        <v>100</v>
      </c>
      <c r="C30" s="70"/>
      <c r="D30" s="70"/>
      <c r="E30" s="70"/>
      <c r="F30" s="70"/>
      <c r="G30" s="70"/>
      <c r="H30" s="70"/>
      <c r="J30" s="64">
        <f t="shared" si="1"/>
        <v>1.03</v>
      </c>
    </row>
    <row r="31" spans="1:10" ht="30" customHeight="1">
      <c r="A31" s="107"/>
      <c r="B31" s="108" t="s">
        <v>37</v>
      </c>
      <c r="C31" s="109">
        <v>0</v>
      </c>
      <c r="D31" s="109"/>
      <c r="E31" s="110"/>
      <c r="F31" s="110"/>
      <c r="G31" s="109"/>
      <c r="H31" s="109"/>
      <c r="J31" s="64">
        <f t="shared" si="1"/>
        <v>1.03</v>
      </c>
    </row>
    <row r="32" spans="1:10" ht="30" customHeight="1">
      <c r="A32" s="16"/>
      <c r="B32" s="13"/>
      <c r="C32" s="15"/>
      <c r="D32" s="15"/>
      <c r="E32" s="15"/>
      <c r="F32" s="15"/>
      <c r="G32" s="15"/>
      <c r="H32" s="15"/>
      <c r="J32" s="64">
        <f t="shared" si="1"/>
        <v>1.03</v>
      </c>
    </row>
    <row r="33" spans="1:10" ht="30" customHeight="1">
      <c r="A33" s="12">
        <v>23040100</v>
      </c>
      <c r="B33" s="13" t="s">
        <v>83</v>
      </c>
      <c r="C33" s="15"/>
      <c r="D33" s="15"/>
      <c r="E33" s="15"/>
      <c r="F33" s="15"/>
      <c r="G33" s="15"/>
      <c r="H33" s="15"/>
      <c r="J33" s="64">
        <f t="shared" si="1"/>
        <v>1.03</v>
      </c>
    </row>
    <row r="34" spans="1:10" ht="30" customHeight="1">
      <c r="A34" s="16">
        <v>23040101</v>
      </c>
      <c r="B34" s="17" t="s">
        <v>84</v>
      </c>
      <c r="C34" s="15"/>
      <c r="D34" s="15"/>
      <c r="E34" s="15"/>
      <c r="F34" s="15"/>
      <c r="G34" s="15"/>
      <c r="H34" s="15"/>
      <c r="J34" s="64">
        <f t="shared" si="1"/>
        <v>1.03</v>
      </c>
    </row>
    <row r="35" spans="1:10" ht="30" customHeight="1">
      <c r="A35" s="71">
        <v>23040108</v>
      </c>
      <c r="B35" s="72" t="s">
        <v>103</v>
      </c>
      <c r="C35" s="70"/>
      <c r="D35" s="70"/>
      <c r="E35" s="70"/>
      <c r="F35" s="70"/>
      <c r="G35" s="70"/>
      <c r="H35" s="70"/>
      <c r="J35" s="64">
        <f t="shared" si="1"/>
        <v>1.03</v>
      </c>
    </row>
    <row r="36" spans="1:10" ht="30" customHeight="1">
      <c r="A36" s="71">
        <v>23040109</v>
      </c>
      <c r="B36" s="72" t="s">
        <v>200</v>
      </c>
      <c r="C36" s="70"/>
      <c r="D36" s="70"/>
      <c r="E36" s="70"/>
      <c r="F36" s="70"/>
      <c r="G36" s="70"/>
      <c r="H36" s="70"/>
      <c r="J36" s="64">
        <f t="shared" si="1"/>
        <v>1.03</v>
      </c>
    </row>
    <row r="37" spans="1:10" ht="30" customHeight="1">
      <c r="A37" s="107"/>
      <c r="B37" s="108" t="s">
        <v>37</v>
      </c>
      <c r="C37" s="109">
        <v>0</v>
      </c>
      <c r="D37" s="109"/>
      <c r="E37" s="110"/>
      <c r="F37" s="110"/>
      <c r="G37" s="109"/>
      <c r="H37" s="109"/>
      <c r="J37" s="64">
        <f t="shared" si="1"/>
        <v>1.03</v>
      </c>
    </row>
    <row r="38" spans="1:10" ht="30" customHeight="1">
      <c r="A38" s="16"/>
      <c r="B38" s="13"/>
      <c r="C38" s="15"/>
      <c r="D38" s="15"/>
      <c r="E38" s="15"/>
      <c r="F38" s="15"/>
      <c r="G38" s="15"/>
      <c r="H38" s="15"/>
      <c r="J38" s="64">
        <f t="shared" si="1"/>
        <v>1.03</v>
      </c>
    </row>
    <row r="39" spans="1:10" ht="30" customHeight="1">
      <c r="A39" s="12">
        <v>23050100</v>
      </c>
      <c r="B39" s="13" t="s">
        <v>89</v>
      </c>
      <c r="C39" s="15"/>
      <c r="D39" s="15"/>
      <c r="E39" s="15"/>
      <c r="F39" s="15"/>
      <c r="G39" s="15"/>
      <c r="H39" s="15"/>
      <c r="J39" s="64">
        <f t="shared" si="1"/>
        <v>1.03</v>
      </c>
    </row>
    <row r="40" spans="1:10" ht="30" customHeight="1">
      <c r="A40" s="16">
        <v>23050101</v>
      </c>
      <c r="B40" s="17" t="s">
        <v>90</v>
      </c>
      <c r="C40" s="15"/>
      <c r="D40" s="15"/>
      <c r="E40" s="15"/>
      <c r="F40" s="15"/>
      <c r="G40" s="15"/>
      <c r="H40" s="15"/>
      <c r="J40" s="64">
        <f t="shared" si="1"/>
        <v>1.03</v>
      </c>
    </row>
    <row r="41" spans="1:10" ht="30" customHeight="1">
      <c r="A41" s="71">
        <v>23050144</v>
      </c>
      <c r="B41" s="72" t="s">
        <v>195</v>
      </c>
      <c r="C41" s="70"/>
      <c r="D41" s="70"/>
      <c r="E41" s="70"/>
      <c r="F41" s="70"/>
      <c r="G41" s="70"/>
      <c r="H41" s="70"/>
      <c r="J41" s="64">
        <f t="shared" si="1"/>
        <v>1.03</v>
      </c>
    </row>
    <row r="42" spans="1:10" ht="30" customHeight="1">
      <c r="A42" s="71">
        <v>23050145</v>
      </c>
      <c r="B42" s="72" t="s">
        <v>196</v>
      </c>
      <c r="C42" s="70">
        <f t="shared" ref="C42" si="6">PRODUCT(H42,1.02)</f>
        <v>440463744</v>
      </c>
      <c r="D42" s="70"/>
      <c r="E42" s="70"/>
      <c r="F42" s="70"/>
      <c r="G42" s="70"/>
      <c r="H42" s="70">
        <v>431827200</v>
      </c>
      <c r="J42" s="64">
        <f t="shared" si="1"/>
        <v>444782016</v>
      </c>
    </row>
    <row r="43" spans="1:10" ht="30" customHeight="1">
      <c r="A43" s="71">
        <v>23050146</v>
      </c>
      <c r="B43" s="72" t="s">
        <v>202</v>
      </c>
      <c r="C43" s="70"/>
      <c r="D43" s="70">
        <v>0</v>
      </c>
      <c r="E43" s="70"/>
      <c r="F43" s="70"/>
      <c r="G43" s="70"/>
      <c r="H43" s="70">
        <v>0</v>
      </c>
      <c r="J43" s="64">
        <f t="shared" si="1"/>
        <v>0</v>
      </c>
    </row>
    <row r="44" spans="1:10" ht="30" customHeight="1">
      <c r="A44" s="71">
        <v>23050147</v>
      </c>
      <c r="B44" s="72" t="s">
        <v>197</v>
      </c>
      <c r="C44" s="70">
        <f t="shared" ref="C44" si="7">PRODUCT(H44,1.02)</f>
        <v>55057968</v>
      </c>
      <c r="D44" s="70">
        <v>55597752</v>
      </c>
      <c r="E44" s="15">
        <f>PRODUCT(D44,1.05)</f>
        <v>58377639.600000001</v>
      </c>
      <c r="F44" s="15">
        <f>PRODUCT(E44,1.05)</f>
        <v>61296521.580000006</v>
      </c>
      <c r="G44" s="70">
        <f>SUM(D44:F44)</f>
        <v>175271913.18000001</v>
      </c>
      <c r="H44" s="70">
        <v>53978400</v>
      </c>
      <c r="J44" s="64">
        <f t="shared" si="1"/>
        <v>55597752</v>
      </c>
    </row>
    <row r="45" spans="1:10" ht="30" customHeight="1">
      <c r="A45" s="71">
        <v>23050148</v>
      </c>
      <c r="B45" s="72" t="s">
        <v>157</v>
      </c>
      <c r="C45" s="70"/>
      <c r="D45" s="70"/>
      <c r="E45" s="70"/>
      <c r="F45" s="70"/>
      <c r="G45" s="70"/>
      <c r="H45" s="70"/>
      <c r="J45" s="64">
        <f t="shared" si="1"/>
        <v>1.03</v>
      </c>
    </row>
    <row r="46" spans="1:10" ht="30" customHeight="1">
      <c r="A46" s="71">
        <v>23050149</v>
      </c>
      <c r="B46" s="72" t="s">
        <v>198</v>
      </c>
      <c r="C46" s="70"/>
      <c r="D46" s="70"/>
      <c r="E46" s="70"/>
      <c r="F46" s="70"/>
      <c r="G46" s="70"/>
      <c r="H46" s="70"/>
      <c r="J46" s="64">
        <f t="shared" si="1"/>
        <v>1.03</v>
      </c>
    </row>
    <row r="47" spans="1:10" ht="30" customHeight="1">
      <c r="A47" s="107"/>
      <c r="B47" s="108" t="s">
        <v>37</v>
      </c>
      <c r="C47" s="109">
        <f>SUM(C40:C46)</f>
        <v>495521712</v>
      </c>
      <c r="D47" s="109">
        <f>SUM(D40:D46)</f>
        <v>55597752</v>
      </c>
      <c r="E47" s="110">
        <f>SUM(E44:E46)</f>
        <v>58377639.600000001</v>
      </c>
      <c r="F47" s="110">
        <f>SUM(F44:F46)</f>
        <v>61296521.580000006</v>
      </c>
      <c r="G47" s="109">
        <f>SUM(G44:G46)</f>
        <v>175271913.18000001</v>
      </c>
      <c r="H47" s="109">
        <v>485805600</v>
      </c>
      <c r="J47" s="64">
        <f t="shared" si="1"/>
        <v>500379768</v>
      </c>
    </row>
    <row r="48" spans="1:10" ht="30" customHeight="1">
      <c r="A48" s="16"/>
      <c r="B48" s="13"/>
      <c r="C48" s="18"/>
      <c r="D48" s="18"/>
      <c r="E48" s="18"/>
      <c r="F48" s="18"/>
      <c r="G48" s="18"/>
      <c r="H48" s="18"/>
      <c r="J48" s="64">
        <f t="shared" si="1"/>
        <v>1.03</v>
      </c>
    </row>
    <row r="49" spans="1:10" ht="30" customHeight="1">
      <c r="A49" s="16"/>
      <c r="B49" s="13"/>
      <c r="C49" s="15"/>
      <c r="D49" s="15"/>
      <c r="E49" s="15"/>
      <c r="F49" s="15"/>
      <c r="G49" s="15"/>
      <c r="H49" s="15"/>
      <c r="J49" s="64">
        <f t="shared" si="1"/>
        <v>1.03</v>
      </c>
    </row>
    <row r="50" spans="1:10" ht="30" customHeight="1">
      <c r="A50" s="107"/>
      <c r="B50" s="108" t="s">
        <v>95</v>
      </c>
      <c r="C50" s="125">
        <f>SUM(C47,C37,C31,C26,C12)</f>
        <v>1949052067.2</v>
      </c>
      <c r="D50" s="125">
        <f>SUM(D47,D37,D31,D26,D12)</f>
        <v>1778140667.2</v>
      </c>
      <c r="E50" s="125">
        <f t="shared" ref="E50:G50" si="8">SUM(E47,E37,E31,E26,E12)</f>
        <v>1867047700.5599999</v>
      </c>
      <c r="F50" s="125">
        <f t="shared" si="8"/>
        <v>1960400085.5880001</v>
      </c>
      <c r="G50" s="125">
        <f t="shared" si="8"/>
        <v>5605588453.3480005</v>
      </c>
      <c r="H50" s="109">
        <v>1910835360</v>
      </c>
      <c r="J50" s="64">
        <f t="shared" si="1"/>
        <v>1968160420.8</v>
      </c>
    </row>
    <row r="51" spans="1:10" ht="30" customHeight="1" thickBot="1">
      <c r="A51" s="21"/>
      <c r="B51" s="22"/>
      <c r="C51" s="23"/>
      <c r="D51" s="23"/>
      <c r="E51" s="23"/>
      <c r="F51" s="23"/>
      <c r="G51" s="23"/>
      <c r="H51" s="23"/>
    </row>
    <row r="52" spans="1:10">
      <c r="C52" s="8"/>
      <c r="D52" s="8"/>
      <c r="E52" s="8"/>
      <c r="F52" s="8"/>
      <c r="G52" s="8"/>
      <c r="H52" s="8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299" orientation="landscape" useFirstPageNumber="1" verticalDpi="300" r:id="rId1"/>
  <headerFooter>
    <oddFooter>&amp;C&amp;"-,Bold"&amp;18&amp;P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dimension ref="A1:J96"/>
  <sheetViews>
    <sheetView view="pageBreakPreview" topLeftCell="A37" zoomScale="60" workbookViewId="0">
      <selection activeCell="D52" sqref="D52:G52"/>
    </sheetView>
  </sheetViews>
  <sheetFormatPr defaultColWidth="9.140625" defaultRowHeight="16.5"/>
  <cols>
    <col min="1" max="1" width="14.28515625" style="6" customWidth="1"/>
    <col min="2" max="2" width="93.7109375" style="1" customWidth="1"/>
    <col min="3" max="3" width="24.42578125" style="1" hidden="1" customWidth="1"/>
    <col min="4" max="4" width="24.42578125" style="1" customWidth="1"/>
    <col min="5" max="5" width="21.42578125" style="1" customWidth="1"/>
    <col min="6" max="6" width="20.5703125" style="1" customWidth="1"/>
    <col min="7" max="7" width="22.140625" style="1" customWidth="1"/>
    <col min="8" max="8" width="21.28515625" style="1" customWidth="1"/>
    <col min="9" max="9" width="9.140625" style="1"/>
    <col min="10" max="10" width="17.710937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377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4" t="s">
        <v>132</v>
      </c>
      <c r="B4" s="174"/>
      <c r="C4" s="174"/>
      <c r="D4" s="174"/>
      <c r="E4" s="174"/>
      <c r="F4" s="174"/>
      <c r="G4" s="174"/>
      <c r="H4" s="174"/>
    </row>
    <row r="5" spans="1:10" ht="52.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24.75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10" ht="30" customHeight="1">
      <c r="A9" s="16">
        <v>23010104</v>
      </c>
      <c r="B9" s="17" t="s">
        <v>11</v>
      </c>
      <c r="C9" s="15"/>
      <c r="D9" s="15">
        <v>60000000</v>
      </c>
      <c r="E9" s="15">
        <f>PRODUCT(D9,1.05)</f>
        <v>63000000</v>
      </c>
      <c r="F9" s="15">
        <f>PRODUCT(E9,1.05)</f>
        <v>66150000</v>
      </c>
      <c r="G9" s="15">
        <f>SUM(D9:F9)</f>
        <v>189150000</v>
      </c>
      <c r="H9" s="15"/>
    </row>
    <row r="10" spans="1:10" ht="30" customHeight="1">
      <c r="A10" s="16">
        <v>23010112</v>
      </c>
      <c r="B10" s="17" t="s">
        <v>18</v>
      </c>
      <c r="C10" s="70">
        <f t="shared" ref="C10" si="0">PRODUCT(H10,1.02)</f>
        <v>1.02</v>
      </c>
      <c r="D10" s="64"/>
      <c r="E10" s="15"/>
      <c r="F10" s="15"/>
      <c r="G10" s="15"/>
      <c r="H10" s="15"/>
      <c r="J10" s="64">
        <f>PRODUCT(H10,1.03)</f>
        <v>1.03</v>
      </c>
    </row>
    <row r="11" spans="1:10" s="11" customFormat="1" ht="30" customHeight="1">
      <c r="A11" s="71">
        <v>23010156</v>
      </c>
      <c r="B11" s="72" t="s">
        <v>156</v>
      </c>
      <c r="C11" s="70"/>
      <c r="D11" s="70"/>
      <c r="E11" s="70"/>
      <c r="F11" s="70"/>
      <c r="G11" s="70"/>
      <c r="H11" s="70"/>
      <c r="J11" s="64">
        <f t="shared" ref="J11:J52" si="1">PRODUCT(H11,1.03)</f>
        <v>1.03</v>
      </c>
    </row>
    <row r="12" spans="1:10" ht="30" customHeight="1">
      <c r="A12" s="107"/>
      <c r="B12" s="108" t="s">
        <v>37</v>
      </c>
      <c r="C12" s="109">
        <f>SUM(C8:C11)</f>
        <v>1.02</v>
      </c>
      <c r="D12" s="109">
        <f>SUM(D8:D11)</f>
        <v>60000000</v>
      </c>
      <c r="E12" s="110">
        <f>SUM(E9:E11)</f>
        <v>63000000</v>
      </c>
      <c r="F12" s="110">
        <f>SUM(F9:F11)</f>
        <v>66150000</v>
      </c>
      <c r="G12" s="109">
        <f>SUM(G9:G11)</f>
        <v>189150000</v>
      </c>
      <c r="H12" s="109"/>
      <c r="J12" s="64">
        <f t="shared" si="1"/>
        <v>1.03</v>
      </c>
    </row>
    <row r="13" spans="1:10" ht="30" customHeight="1">
      <c r="A13" s="16"/>
      <c r="B13" s="17"/>
      <c r="C13" s="15"/>
      <c r="D13" s="15"/>
      <c r="E13" s="15"/>
      <c r="F13" s="15"/>
      <c r="G13" s="15"/>
      <c r="H13" s="15"/>
      <c r="J13" s="64">
        <f t="shared" si="1"/>
        <v>1.03</v>
      </c>
    </row>
    <row r="14" spans="1:10" ht="30" customHeight="1">
      <c r="A14" s="12">
        <v>23020100</v>
      </c>
      <c r="B14" s="13" t="s">
        <v>38</v>
      </c>
      <c r="C14" s="15"/>
      <c r="D14" s="15"/>
      <c r="E14" s="15"/>
      <c r="F14" s="15"/>
      <c r="G14" s="15"/>
      <c r="H14" s="15"/>
      <c r="J14" s="64">
        <f t="shared" si="1"/>
        <v>1.03</v>
      </c>
    </row>
    <row r="15" spans="1:10" ht="30" customHeight="1">
      <c r="A15" s="16">
        <v>23020101</v>
      </c>
      <c r="B15" s="17" t="s">
        <v>102</v>
      </c>
      <c r="C15" s="70">
        <f t="shared" ref="C15:C16" si="2">PRODUCT(H15,1.02)</f>
        <v>1.02</v>
      </c>
      <c r="D15" s="70"/>
      <c r="E15" s="15"/>
      <c r="F15" s="15"/>
      <c r="G15" s="15"/>
      <c r="H15" s="15"/>
      <c r="J15" s="64">
        <f t="shared" si="1"/>
        <v>1.03</v>
      </c>
    </row>
    <row r="16" spans="1:10" ht="30" customHeight="1">
      <c r="A16" s="16">
        <v>23020103</v>
      </c>
      <c r="B16" s="17" t="s">
        <v>41</v>
      </c>
      <c r="C16" s="70">
        <f t="shared" si="2"/>
        <v>1.02</v>
      </c>
      <c r="D16" s="70">
        <v>11124000</v>
      </c>
      <c r="E16" s="15">
        <f>PRODUCT(D16,1.05)</f>
        <v>11680200</v>
      </c>
      <c r="F16" s="15">
        <f>PRODUCT(E16,1.05)</f>
        <v>12264210</v>
      </c>
      <c r="G16" s="15">
        <f>SUM(D16:F16)</f>
        <v>35068410</v>
      </c>
      <c r="H16" s="15"/>
      <c r="J16" s="64">
        <f t="shared" si="1"/>
        <v>1.03</v>
      </c>
    </row>
    <row r="17" spans="1:10" ht="30" customHeight="1">
      <c r="A17" s="16">
        <v>23020110</v>
      </c>
      <c r="B17" s="17" t="s">
        <v>46</v>
      </c>
      <c r="C17" s="18"/>
      <c r="D17" s="70"/>
      <c r="E17" s="15"/>
      <c r="F17" s="15"/>
      <c r="G17" s="15"/>
      <c r="H17" s="18"/>
      <c r="J17" s="64">
        <f t="shared" si="1"/>
        <v>1.03</v>
      </c>
    </row>
    <row r="18" spans="1:10" ht="30" customHeight="1">
      <c r="A18" s="16">
        <v>23020111</v>
      </c>
      <c r="B18" s="17" t="s">
        <v>47</v>
      </c>
      <c r="C18" s="70">
        <f t="shared" ref="C18:C19" si="3">PRODUCT(H18,1.02)</f>
        <v>1.02</v>
      </c>
      <c r="D18" s="70"/>
      <c r="E18" s="15"/>
      <c r="F18" s="15"/>
      <c r="G18" s="15"/>
      <c r="H18" s="15"/>
      <c r="J18" s="64">
        <f t="shared" si="1"/>
        <v>1.03</v>
      </c>
    </row>
    <row r="19" spans="1:10" ht="30" customHeight="1">
      <c r="A19" s="16">
        <v>23020126</v>
      </c>
      <c r="B19" s="17" t="s">
        <v>59</v>
      </c>
      <c r="C19" s="70">
        <f t="shared" si="3"/>
        <v>1.02</v>
      </c>
      <c r="D19" s="70"/>
      <c r="E19" s="15"/>
      <c r="F19" s="15"/>
      <c r="G19" s="15"/>
      <c r="H19" s="15"/>
      <c r="J19" s="64">
        <f t="shared" si="1"/>
        <v>1.03</v>
      </c>
    </row>
    <row r="20" spans="1:10" ht="30" customHeight="1">
      <c r="A20" s="16">
        <v>23020127</v>
      </c>
      <c r="B20" s="17" t="s">
        <v>60</v>
      </c>
      <c r="C20" s="15"/>
      <c r="D20" s="70"/>
      <c r="E20" s="15"/>
      <c r="F20" s="15"/>
      <c r="G20" s="15"/>
      <c r="H20" s="15"/>
      <c r="J20" s="64">
        <f t="shared" si="1"/>
        <v>1.03</v>
      </c>
    </row>
    <row r="21" spans="1:10" ht="30" customHeight="1">
      <c r="A21" s="71">
        <v>23020135</v>
      </c>
      <c r="B21" s="72" t="s">
        <v>168</v>
      </c>
      <c r="C21" s="70"/>
      <c r="D21" s="70"/>
      <c r="E21" s="70"/>
      <c r="F21" s="70"/>
      <c r="G21" s="70"/>
      <c r="H21" s="70"/>
      <c r="J21" s="64">
        <f t="shared" si="1"/>
        <v>1.03</v>
      </c>
    </row>
    <row r="22" spans="1:10" ht="30" customHeight="1">
      <c r="A22" s="71">
        <v>23020136</v>
      </c>
      <c r="B22" s="72" t="s">
        <v>127</v>
      </c>
      <c r="C22" s="70">
        <f t="shared" ref="C22" si="4">PRODUCT(H22,1.02)</f>
        <v>1.02</v>
      </c>
      <c r="D22" s="70"/>
      <c r="E22" s="70"/>
      <c r="F22" s="70"/>
      <c r="G22" s="70"/>
      <c r="H22" s="70"/>
      <c r="J22" s="64">
        <f t="shared" si="1"/>
        <v>1.03</v>
      </c>
    </row>
    <row r="23" spans="1:10" ht="30" customHeight="1">
      <c r="A23" s="71">
        <v>23020137</v>
      </c>
      <c r="B23" s="72" t="s">
        <v>129</v>
      </c>
      <c r="C23" s="70"/>
      <c r="D23" s="70"/>
      <c r="E23" s="70"/>
      <c r="F23" s="70"/>
      <c r="G23" s="70"/>
      <c r="H23" s="70"/>
      <c r="J23" s="64">
        <f t="shared" si="1"/>
        <v>1.03</v>
      </c>
    </row>
    <row r="24" spans="1:10" ht="30" customHeight="1">
      <c r="A24" s="71">
        <v>23020151</v>
      </c>
      <c r="B24" s="72" t="s">
        <v>155</v>
      </c>
      <c r="C24" s="70"/>
      <c r="D24" s="70"/>
      <c r="E24" s="70"/>
      <c r="F24" s="70"/>
      <c r="G24" s="70"/>
      <c r="H24" s="70"/>
      <c r="J24" s="64">
        <f t="shared" si="1"/>
        <v>1.03</v>
      </c>
    </row>
    <row r="25" spans="1:10" ht="30" customHeight="1">
      <c r="A25" s="71">
        <v>23020152</v>
      </c>
      <c r="B25" s="72" t="s">
        <v>172</v>
      </c>
      <c r="C25" s="70"/>
      <c r="D25" s="70"/>
      <c r="E25" s="70"/>
      <c r="F25" s="70"/>
      <c r="G25" s="70"/>
      <c r="H25" s="70"/>
      <c r="J25" s="64">
        <f t="shared" si="1"/>
        <v>1.03</v>
      </c>
    </row>
    <row r="26" spans="1:10" ht="30" customHeight="1">
      <c r="A26" s="107"/>
      <c r="B26" s="108" t="s">
        <v>37</v>
      </c>
      <c r="C26" s="109">
        <f>SUM(C15:C25)</f>
        <v>5.0999999999999996</v>
      </c>
      <c r="D26" s="109">
        <f>SUM(D15:D25)</f>
        <v>11124000</v>
      </c>
      <c r="E26" s="110">
        <f>SUM(E16:E25)</f>
        <v>11680200</v>
      </c>
      <c r="F26" s="110">
        <f>SUM(F16:F25)</f>
        <v>12264210</v>
      </c>
      <c r="G26" s="109">
        <f>SUM(G16:G25)</f>
        <v>35068410</v>
      </c>
      <c r="H26" s="109"/>
      <c r="J26" s="64">
        <f t="shared" si="1"/>
        <v>1.03</v>
      </c>
    </row>
    <row r="27" spans="1:10" ht="30" customHeight="1">
      <c r="A27" s="16"/>
      <c r="B27" s="13"/>
      <c r="C27" s="15"/>
      <c r="D27" s="15"/>
      <c r="E27" s="15"/>
      <c r="F27" s="15"/>
      <c r="G27" s="15"/>
      <c r="H27" s="15"/>
      <c r="J27" s="64">
        <f t="shared" si="1"/>
        <v>1.03</v>
      </c>
    </row>
    <row r="28" spans="1:10" ht="30" customHeight="1">
      <c r="A28" s="12">
        <v>23030100</v>
      </c>
      <c r="B28" s="13" t="s">
        <v>61</v>
      </c>
      <c r="C28" s="15"/>
      <c r="D28" s="15"/>
      <c r="E28" s="15"/>
      <c r="F28" s="15"/>
      <c r="G28" s="15"/>
      <c r="H28" s="15"/>
      <c r="J28" s="64">
        <f t="shared" si="1"/>
        <v>1.03</v>
      </c>
    </row>
    <row r="29" spans="1:10" ht="30" customHeight="1">
      <c r="A29" s="16">
        <v>23030101</v>
      </c>
      <c r="B29" s="17" t="s">
        <v>62</v>
      </c>
      <c r="C29" s="15"/>
      <c r="D29" s="15"/>
      <c r="E29" s="15"/>
      <c r="F29" s="15"/>
      <c r="G29" s="15"/>
      <c r="H29" s="15"/>
      <c r="J29" s="64">
        <f t="shared" si="1"/>
        <v>1.03</v>
      </c>
    </row>
    <row r="30" spans="1:10" ht="30" customHeight="1">
      <c r="A30" s="16">
        <v>23030121</v>
      </c>
      <c r="B30" s="17" t="s">
        <v>378</v>
      </c>
      <c r="C30" s="15"/>
      <c r="D30" s="15">
        <v>50000000</v>
      </c>
      <c r="E30" s="15">
        <f>PRODUCT(D30,1.05)</f>
        <v>52500000</v>
      </c>
      <c r="F30" s="15">
        <f>PRODUCT(E30,1.05)</f>
        <v>55125000</v>
      </c>
      <c r="G30" s="15">
        <f>SUM(D30:F30)</f>
        <v>157625000</v>
      </c>
      <c r="H30" s="15"/>
      <c r="J30" s="64"/>
    </row>
    <row r="31" spans="1:10" ht="30" customHeight="1">
      <c r="A31" s="71">
        <v>23020156</v>
      </c>
      <c r="B31" s="72" t="s">
        <v>100</v>
      </c>
      <c r="C31" s="70"/>
      <c r="D31" s="70"/>
      <c r="E31" s="70"/>
      <c r="F31" s="70"/>
      <c r="G31" s="70"/>
      <c r="H31" s="70"/>
      <c r="J31" s="64">
        <f t="shared" si="1"/>
        <v>1.03</v>
      </c>
    </row>
    <row r="32" spans="1:10" ht="30" customHeight="1">
      <c r="A32" s="107"/>
      <c r="B32" s="108" t="s">
        <v>37</v>
      </c>
      <c r="C32" s="109">
        <v>0</v>
      </c>
      <c r="D32" s="109">
        <f>SUM(D29:D31)</f>
        <v>50000000</v>
      </c>
      <c r="E32" s="110">
        <f>SUM(E30:E31)</f>
        <v>52500000</v>
      </c>
      <c r="F32" s="110">
        <f>SUM(F30:F31)</f>
        <v>55125000</v>
      </c>
      <c r="G32" s="109">
        <f>SUM(G30:G31)</f>
        <v>157625000</v>
      </c>
      <c r="H32" s="109"/>
      <c r="J32" s="64">
        <f t="shared" si="1"/>
        <v>1.03</v>
      </c>
    </row>
    <row r="33" spans="1:10" ht="30" customHeight="1">
      <c r="A33" s="16"/>
      <c r="B33" s="13"/>
      <c r="C33" s="15"/>
      <c r="D33" s="15"/>
      <c r="E33" s="15"/>
      <c r="F33" s="15"/>
      <c r="G33" s="15"/>
      <c r="H33" s="15"/>
      <c r="J33" s="64">
        <f t="shared" si="1"/>
        <v>1.03</v>
      </c>
    </row>
    <row r="34" spans="1:10" ht="30" customHeight="1">
      <c r="A34" s="12">
        <v>23040100</v>
      </c>
      <c r="B34" s="13" t="s">
        <v>83</v>
      </c>
      <c r="C34" s="15"/>
      <c r="D34" s="15"/>
      <c r="E34" s="15"/>
      <c r="F34" s="15"/>
      <c r="G34" s="15"/>
      <c r="H34" s="15"/>
      <c r="J34" s="64">
        <f t="shared" si="1"/>
        <v>1.03</v>
      </c>
    </row>
    <row r="35" spans="1:10" ht="30" customHeight="1">
      <c r="A35" s="16">
        <v>23040101</v>
      </c>
      <c r="B35" s="17" t="s">
        <v>84</v>
      </c>
      <c r="C35" s="15"/>
      <c r="D35" s="15"/>
      <c r="E35" s="15"/>
      <c r="F35" s="15"/>
      <c r="G35" s="15"/>
      <c r="H35" s="15"/>
      <c r="J35" s="64">
        <f t="shared" si="1"/>
        <v>1.03</v>
      </c>
    </row>
    <row r="36" spans="1:10" ht="30" customHeight="1">
      <c r="A36" s="71">
        <v>23040108</v>
      </c>
      <c r="B36" s="72" t="s">
        <v>103</v>
      </c>
      <c r="C36" s="70"/>
      <c r="D36" s="70"/>
      <c r="E36" s="70"/>
      <c r="F36" s="70"/>
      <c r="G36" s="70"/>
      <c r="H36" s="70"/>
      <c r="J36" s="64">
        <f t="shared" si="1"/>
        <v>1.03</v>
      </c>
    </row>
    <row r="37" spans="1:10" ht="30" customHeight="1">
      <c r="A37" s="71">
        <v>23040109</v>
      </c>
      <c r="B37" s="72" t="s">
        <v>200</v>
      </c>
      <c r="C37" s="70"/>
      <c r="D37" s="70"/>
      <c r="E37" s="70"/>
      <c r="F37" s="70"/>
      <c r="G37" s="70"/>
      <c r="H37" s="70"/>
      <c r="J37" s="64">
        <f t="shared" si="1"/>
        <v>1.03</v>
      </c>
    </row>
    <row r="38" spans="1:10" ht="30" customHeight="1">
      <c r="A38" s="107"/>
      <c r="B38" s="108" t="s">
        <v>37</v>
      </c>
      <c r="C38" s="109">
        <v>0</v>
      </c>
      <c r="D38" s="109"/>
      <c r="E38" s="110"/>
      <c r="F38" s="110"/>
      <c r="G38" s="109"/>
      <c r="H38" s="109"/>
      <c r="J38" s="64">
        <f t="shared" si="1"/>
        <v>1.03</v>
      </c>
    </row>
    <row r="39" spans="1:10" ht="30" customHeight="1">
      <c r="A39" s="16"/>
      <c r="B39" s="13"/>
      <c r="C39" s="15"/>
      <c r="D39" s="15"/>
      <c r="E39" s="15"/>
      <c r="F39" s="15"/>
      <c r="G39" s="15"/>
      <c r="H39" s="15"/>
      <c r="J39" s="64">
        <f t="shared" si="1"/>
        <v>1.03</v>
      </c>
    </row>
    <row r="40" spans="1:10" ht="30" customHeight="1">
      <c r="A40" s="12">
        <v>23050100</v>
      </c>
      <c r="B40" s="13" t="s">
        <v>89</v>
      </c>
      <c r="C40" s="15"/>
      <c r="D40" s="15"/>
      <c r="E40" s="15"/>
      <c r="F40" s="15"/>
      <c r="G40" s="15"/>
      <c r="H40" s="15"/>
      <c r="J40" s="64">
        <f t="shared" si="1"/>
        <v>1.03</v>
      </c>
    </row>
    <row r="41" spans="1:10" ht="30" customHeight="1">
      <c r="A41" s="16">
        <v>23050101</v>
      </c>
      <c r="B41" s="17" t="s">
        <v>90</v>
      </c>
      <c r="C41" s="15"/>
      <c r="D41" s="15"/>
      <c r="E41" s="15"/>
      <c r="F41" s="15"/>
      <c r="G41" s="15"/>
      <c r="H41" s="15"/>
      <c r="J41" s="64">
        <f t="shared" si="1"/>
        <v>1.03</v>
      </c>
    </row>
    <row r="42" spans="1:10" ht="30" customHeight="1">
      <c r="A42" s="16">
        <v>23030127</v>
      </c>
      <c r="B42" s="17" t="s">
        <v>379</v>
      </c>
      <c r="C42" s="15"/>
      <c r="D42" s="15">
        <v>100000000</v>
      </c>
      <c r="E42" s="15">
        <f>PRODUCT(D42,1.05)</f>
        <v>105000000</v>
      </c>
      <c r="F42" s="15">
        <f>PRODUCT(E42,1.05)</f>
        <v>110250000</v>
      </c>
      <c r="G42" s="15">
        <f>SUM(D42:F42)</f>
        <v>315250000</v>
      </c>
      <c r="H42" s="15"/>
      <c r="J42" s="64"/>
    </row>
    <row r="43" spans="1:10" ht="30" customHeight="1">
      <c r="A43" s="71">
        <v>23050144</v>
      </c>
      <c r="B43" s="72" t="s">
        <v>195</v>
      </c>
      <c r="C43" s="70"/>
      <c r="D43" s="70"/>
      <c r="E43" s="70"/>
      <c r="F43" s="70"/>
      <c r="G43" s="70"/>
      <c r="H43" s="70"/>
      <c r="J43" s="64">
        <f t="shared" si="1"/>
        <v>1.03</v>
      </c>
    </row>
    <row r="44" spans="1:10" ht="30" customHeight="1">
      <c r="A44" s="71">
        <v>23050145</v>
      </c>
      <c r="B44" s="72" t="s">
        <v>196</v>
      </c>
      <c r="C44" s="70">
        <f t="shared" ref="C44" si="5">PRODUCT(H44,1.02)</f>
        <v>1.02</v>
      </c>
      <c r="D44" s="70">
        <v>500000000</v>
      </c>
      <c r="E44" s="15">
        <f>PRODUCT(D44,1.05)</f>
        <v>525000000</v>
      </c>
      <c r="F44" s="15">
        <f>PRODUCT(E44,1.05)</f>
        <v>551250000</v>
      </c>
      <c r="G44" s="70">
        <f>SUM(D44:F44)</f>
        <v>1576250000</v>
      </c>
      <c r="H44" s="70"/>
      <c r="J44" s="64">
        <f t="shared" si="1"/>
        <v>1.03</v>
      </c>
    </row>
    <row r="45" spans="1:10" ht="30" customHeight="1">
      <c r="A45" s="71">
        <v>23050146</v>
      </c>
      <c r="B45" s="72" t="s">
        <v>202</v>
      </c>
      <c r="C45" s="70"/>
      <c r="D45" s="70"/>
      <c r="E45" s="70"/>
      <c r="F45" s="70"/>
      <c r="G45" s="70"/>
      <c r="H45" s="70"/>
      <c r="J45" s="64">
        <f t="shared" si="1"/>
        <v>1.03</v>
      </c>
    </row>
    <row r="46" spans="1:10" ht="30" customHeight="1">
      <c r="A46" s="71">
        <v>23050147</v>
      </c>
      <c r="B46" s="72" t="s">
        <v>197</v>
      </c>
      <c r="C46" s="70">
        <f t="shared" ref="C46" si="6">PRODUCT(H46,1.02)</f>
        <v>1.02</v>
      </c>
      <c r="D46" s="70"/>
      <c r="E46" s="70"/>
      <c r="F46" s="70"/>
      <c r="G46" s="70"/>
      <c r="H46" s="70"/>
      <c r="J46" s="64">
        <f t="shared" si="1"/>
        <v>1.03</v>
      </c>
    </row>
    <row r="47" spans="1:10" ht="30" customHeight="1">
      <c r="A47" s="71">
        <v>23050148</v>
      </c>
      <c r="B47" s="72" t="s">
        <v>157</v>
      </c>
      <c r="C47" s="70"/>
      <c r="D47" s="70"/>
      <c r="E47" s="70"/>
      <c r="F47" s="70"/>
      <c r="G47" s="70"/>
      <c r="H47" s="70"/>
      <c r="J47" s="64">
        <f t="shared" si="1"/>
        <v>1.03</v>
      </c>
    </row>
    <row r="48" spans="1:10" ht="30" customHeight="1">
      <c r="A48" s="71">
        <v>23050149</v>
      </c>
      <c r="B48" s="72" t="s">
        <v>198</v>
      </c>
      <c r="C48" s="70"/>
      <c r="D48" s="70"/>
      <c r="E48" s="70"/>
      <c r="F48" s="70"/>
      <c r="G48" s="70"/>
      <c r="H48" s="70"/>
      <c r="J48" s="64">
        <f t="shared" si="1"/>
        <v>1.03</v>
      </c>
    </row>
    <row r="49" spans="1:10" ht="30" customHeight="1">
      <c r="A49" s="107"/>
      <c r="B49" s="108" t="s">
        <v>37</v>
      </c>
      <c r="C49" s="109">
        <f>SUM(C41:C48)</f>
        <v>2.04</v>
      </c>
      <c r="D49" s="109">
        <f>SUM(D41:D48)</f>
        <v>600000000</v>
      </c>
      <c r="E49" s="110">
        <f>SUM(E42:E48)</f>
        <v>630000000</v>
      </c>
      <c r="F49" s="110">
        <f>SUM(F42:F48)</f>
        <v>661500000</v>
      </c>
      <c r="G49" s="109">
        <f>SUM(G42:G48)</f>
        <v>1891500000</v>
      </c>
      <c r="H49" s="109"/>
      <c r="J49" s="64">
        <f t="shared" si="1"/>
        <v>1.03</v>
      </c>
    </row>
    <row r="50" spans="1:10" ht="30" customHeight="1">
      <c r="A50" s="16"/>
      <c r="B50" s="13"/>
      <c r="C50" s="18"/>
      <c r="D50" s="18"/>
      <c r="E50" s="18"/>
      <c r="F50" s="18"/>
      <c r="G50" s="18"/>
      <c r="H50" s="18"/>
      <c r="J50" s="64">
        <f t="shared" si="1"/>
        <v>1.03</v>
      </c>
    </row>
    <row r="51" spans="1:10" ht="30" customHeight="1">
      <c r="A51" s="16"/>
      <c r="B51" s="13"/>
      <c r="C51" s="15"/>
      <c r="D51" s="15"/>
      <c r="E51" s="15"/>
      <c r="F51" s="15"/>
      <c r="G51" s="15"/>
      <c r="H51" s="15"/>
      <c r="J51" s="64">
        <f t="shared" si="1"/>
        <v>1.03</v>
      </c>
    </row>
    <row r="52" spans="1:10" ht="30" customHeight="1">
      <c r="A52" s="107"/>
      <c r="B52" s="108" t="s">
        <v>95</v>
      </c>
      <c r="C52" s="125">
        <f>SUM(C49,C38,C32,C26,C12)</f>
        <v>8.16</v>
      </c>
      <c r="D52" s="125">
        <f>SUM(D49,D38,D32,D26,D12)</f>
        <v>721124000</v>
      </c>
      <c r="E52" s="125">
        <f t="shared" ref="E52:G52" si="7">SUM(E49,E38,E32,E26,E12)</f>
        <v>757180200</v>
      </c>
      <c r="F52" s="125">
        <f t="shared" si="7"/>
        <v>795039210</v>
      </c>
      <c r="G52" s="125">
        <f t="shared" si="7"/>
        <v>2273343410</v>
      </c>
      <c r="H52" s="109"/>
      <c r="J52" s="64">
        <f t="shared" si="1"/>
        <v>1.03</v>
      </c>
    </row>
    <row r="53" spans="1:10" ht="30" customHeight="1" thickBot="1">
      <c r="A53" s="21"/>
      <c r="B53" s="22"/>
      <c r="C53" s="23"/>
      <c r="D53" s="23"/>
      <c r="E53" s="23"/>
      <c r="F53" s="23"/>
      <c r="G53" s="23"/>
      <c r="H53" s="23"/>
    </row>
    <row r="54" spans="1:10">
      <c r="C54" s="8"/>
      <c r="D54" s="8"/>
      <c r="E54" s="8"/>
      <c r="F54" s="8"/>
      <c r="G54" s="8"/>
      <c r="H54" s="8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301" orientation="landscape" useFirstPageNumber="1" verticalDpi="300" r:id="rId1"/>
  <headerFooter>
    <oddFooter>&amp;C&amp;"-,Bold"&amp;18&amp;P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dimension ref="A1:J106"/>
  <sheetViews>
    <sheetView view="pageBreakPreview" topLeftCell="A40" zoomScale="60" workbookViewId="0">
      <selection activeCell="B59" sqref="B59"/>
    </sheetView>
  </sheetViews>
  <sheetFormatPr defaultColWidth="9.140625" defaultRowHeight="16.5"/>
  <cols>
    <col min="1" max="1" width="14.28515625" style="6" customWidth="1"/>
    <col min="2" max="2" width="85.140625" style="1" customWidth="1"/>
    <col min="3" max="3" width="27.7109375" style="1" hidden="1" customWidth="1"/>
    <col min="4" max="4" width="23.140625" style="1" customWidth="1"/>
    <col min="5" max="5" width="19.28515625" style="1" customWidth="1"/>
    <col min="6" max="6" width="20.28515625" style="1" customWidth="1"/>
    <col min="7" max="7" width="19.85546875" style="1" customWidth="1"/>
    <col min="8" max="8" width="22.7109375" style="1" customWidth="1"/>
    <col min="9" max="9" width="9.140625" style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248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5" t="s">
        <v>247</v>
      </c>
      <c r="B4" s="175"/>
      <c r="C4" s="175"/>
      <c r="D4" s="175"/>
      <c r="E4" s="175"/>
      <c r="F4" s="175"/>
      <c r="G4" s="175"/>
      <c r="H4" s="175"/>
    </row>
    <row r="5" spans="1:10" ht="58.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24.75" customHeight="1">
      <c r="A6" s="10"/>
      <c r="B6" s="2"/>
      <c r="C6" s="3" t="s">
        <v>0</v>
      </c>
      <c r="D6" s="3"/>
      <c r="E6" s="3" t="s">
        <v>0</v>
      </c>
      <c r="F6" s="3" t="s">
        <v>0</v>
      </c>
      <c r="G6" s="3" t="s">
        <v>0</v>
      </c>
      <c r="H6" s="3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10" s="19" customFormat="1" ht="22.5" customHeight="1">
      <c r="A9" s="16">
        <v>23010105</v>
      </c>
      <c r="B9" s="17" t="s">
        <v>11</v>
      </c>
      <c r="C9" s="15"/>
      <c r="D9" s="15"/>
      <c r="E9" s="15"/>
      <c r="F9" s="15"/>
      <c r="G9" s="15"/>
      <c r="H9" s="15"/>
    </row>
    <row r="10" spans="1:10" ht="30" customHeight="1">
      <c r="A10" s="16">
        <v>23010112</v>
      </c>
      <c r="B10" s="17" t="s">
        <v>18</v>
      </c>
      <c r="C10" s="70">
        <v>140000000</v>
      </c>
      <c r="D10" s="70">
        <v>100800000</v>
      </c>
      <c r="E10" s="15">
        <f>PRODUCT(D10,1.05)</f>
        <v>105840000</v>
      </c>
      <c r="F10" s="15">
        <f>PRODUCT(E10,1.05)</f>
        <v>111132000</v>
      </c>
      <c r="G10" s="15">
        <f>SUM(D10:F10)</f>
        <v>317772000</v>
      </c>
      <c r="H10" s="15">
        <v>100800000</v>
      </c>
      <c r="J10" s="1">
        <f>PRODUCT(H10,1.03)</f>
        <v>103824000</v>
      </c>
    </row>
    <row r="11" spans="1:10" s="19" customFormat="1" ht="18">
      <c r="A11" s="16">
        <v>23010113</v>
      </c>
      <c r="B11" s="17" t="s">
        <v>19</v>
      </c>
      <c r="C11" s="59"/>
      <c r="D11" s="15"/>
      <c r="E11" s="15"/>
      <c r="F11" s="15"/>
      <c r="G11" s="15"/>
      <c r="H11" s="15"/>
    </row>
    <row r="12" spans="1:10" s="19" customFormat="1" ht="18">
      <c r="A12" s="16">
        <v>23010114</v>
      </c>
      <c r="B12" s="17" t="s">
        <v>20</v>
      </c>
      <c r="C12" s="15"/>
      <c r="D12" s="15"/>
      <c r="E12" s="15"/>
      <c r="F12" s="15"/>
      <c r="G12" s="15"/>
      <c r="H12" s="15"/>
    </row>
    <row r="13" spans="1:10" s="19" customFormat="1" ht="18">
      <c r="A13" s="16">
        <v>23010119</v>
      </c>
      <c r="B13" s="17" t="s">
        <v>25</v>
      </c>
      <c r="C13" s="15"/>
      <c r="D13" s="15"/>
      <c r="E13" s="15"/>
      <c r="F13" s="15"/>
      <c r="G13" s="15"/>
      <c r="H13" s="15"/>
    </row>
    <row r="14" spans="1:10" ht="30" customHeight="1">
      <c r="A14" s="16">
        <v>23010124</v>
      </c>
      <c r="B14" s="17" t="s">
        <v>144</v>
      </c>
      <c r="C14" s="15"/>
      <c r="D14" s="15"/>
      <c r="E14" s="15"/>
      <c r="F14" s="15"/>
      <c r="G14" s="15"/>
      <c r="H14" s="15"/>
      <c r="J14" s="1">
        <f t="shared" ref="J14:J62" si="0">PRODUCT(H14,1.03)</f>
        <v>1.03</v>
      </c>
    </row>
    <row r="15" spans="1:10" ht="30" customHeight="1">
      <c r="A15" s="16">
        <v>23010125</v>
      </c>
      <c r="B15" s="17" t="s">
        <v>31</v>
      </c>
      <c r="C15" s="70">
        <v>36200000</v>
      </c>
      <c r="D15" s="70">
        <v>26064000</v>
      </c>
      <c r="E15" s="15">
        <f>PRODUCT(D15,1.05)</f>
        <v>27367200</v>
      </c>
      <c r="F15" s="15">
        <f>PRODUCT(E15,1.05)</f>
        <v>28735560</v>
      </c>
      <c r="G15" s="15">
        <f>SUM(D15:F15)</f>
        <v>82166760</v>
      </c>
      <c r="H15" s="15">
        <v>26064000</v>
      </c>
      <c r="J15" s="1">
        <f t="shared" si="0"/>
        <v>26845920</v>
      </c>
    </row>
    <row r="16" spans="1:10" s="11" customFormat="1" ht="30" customHeight="1">
      <c r="A16" s="16">
        <v>23010126</v>
      </c>
      <c r="B16" s="17" t="s">
        <v>105</v>
      </c>
      <c r="C16" s="15"/>
      <c r="D16" s="15"/>
      <c r="E16" s="15"/>
      <c r="F16" s="15"/>
      <c r="G16" s="15"/>
      <c r="H16" s="15"/>
      <c r="J16" s="1">
        <f t="shared" si="0"/>
        <v>1.03</v>
      </c>
    </row>
    <row r="17" spans="1:10" s="11" customFormat="1" ht="30" customHeight="1">
      <c r="A17" s="71">
        <v>23010154</v>
      </c>
      <c r="B17" s="72" t="s">
        <v>141</v>
      </c>
      <c r="C17" s="70"/>
      <c r="D17" s="70"/>
      <c r="E17" s="70"/>
      <c r="F17" s="70"/>
      <c r="G17" s="70"/>
      <c r="H17" s="70"/>
      <c r="J17" s="1">
        <f t="shared" si="0"/>
        <v>1.03</v>
      </c>
    </row>
    <row r="18" spans="1:10" s="11" customFormat="1" ht="30" customHeight="1">
      <c r="A18" s="71">
        <v>23010155</v>
      </c>
      <c r="B18" s="72" t="s">
        <v>145</v>
      </c>
      <c r="C18" s="70"/>
      <c r="D18" s="70"/>
      <c r="E18" s="70"/>
      <c r="F18" s="70"/>
      <c r="G18" s="70"/>
      <c r="H18" s="70"/>
      <c r="J18" s="1">
        <f t="shared" si="0"/>
        <v>1.03</v>
      </c>
    </row>
    <row r="19" spans="1:10" ht="30" customHeight="1">
      <c r="A19" s="71">
        <v>23010156</v>
      </c>
      <c r="B19" s="72" t="s">
        <v>156</v>
      </c>
      <c r="C19" s="70"/>
      <c r="D19" s="70"/>
      <c r="E19" s="70"/>
      <c r="F19" s="70"/>
      <c r="G19" s="70"/>
      <c r="H19" s="70"/>
      <c r="J19" s="1">
        <f t="shared" si="0"/>
        <v>1.03</v>
      </c>
    </row>
    <row r="20" spans="1:10" ht="30" customHeight="1">
      <c r="A20" s="107"/>
      <c r="B20" s="108" t="s">
        <v>37</v>
      </c>
      <c r="C20" s="109">
        <f>SUM(C8:C19)</f>
        <v>176200000</v>
      </c>
      <c r="D20" s="109">
        <f>SUM(D8:D19)</f>
        <v>126864000</v>
      </c>
      <c r="E20" s="110">
        <f>SUM(E10:E19)</f>
        <v>133207200</v>
      </c>
      <c r="F20" s="110">
        <f>SUM(F10:F19)</f>
        <v>139867560</v>
      </c>
      <c r="G20" s="109">
        <f>SUM(G10:G19)</f>
        <v>399938760</v>
      </c>
      <c r="H20" s="109">
        <v>126864000</v>
      </c>
      <c r="J20" s="1">
        <f t="shared" si="0"/>
        <v>130669920</v>
      </c>
    </row>
    <row r="21" spans="1:10" ht="30" customHeight="1">
      <c r="A21" s="16"/>
      <c r="B21" s="17"/>
      <c r="C21" s="15"/>
      <c r="D21" s="15"/>
      <c r="E21" s="15"/>
      <c r="F21" s="15"/>
      <c r="G21" s="15"/>
      <c r="H21" s="15"/>
      <c r="J21" s="1">
        <f t="shared" si="0"/>
        <v>1.03</v>
      </c>
    </row>
    <row r="22" spans="1:10" ht="30" customHeight="1">
      <c r="A22" s="12">
        <v>23020100</v>
      </c>
      <c r="B22" s="13" t="s">
        <v>38</v>
      </c>
      <c r="C22" s="15"/>
      <c r="D22" s="15"/>
      <c r="E22" s="15"/>
      <c r="F22" s="15"/>
      <c r="G22" s="15"/>
      <c r="H22" s="15"/>
      <c r="J22" s="1">
        <f t="shared" si="0"/>
        <v>1.03</v>
      </c>
    </row>
    <row r="23" spans="1:10" ht="30" customHeight="1">
      <c r="A23" s="16">
        <v>23020101</v>
      </c>
      <c r="B23" s="17" t="s">
        <v>324</v>
      </c>
      <c r="C23" s="70">
        <v>126500000</v>
      </c>
      <c r="D23" s="70">
        <v>91080000</v>
      </c>
      <c r="E23" s="15">
        <f>PRODUCT(D23,1.05)</f>
        <v>95634000</v>
      </c>
      <c r="F23" s="15">
        <f>PRODUCT(E23,1.05)</f>
        <v>100415700</v>
      </c>
      <c r="G23" s="15">
        <f>SUM(D23:F23)</f>
        <v>287129700</v>
      </c>
      <c r="H23" s="15">
        <v>91080000</v>
      </c>
      <c r="J23" s="1">
        <f t="shared" si="0"/>
        <v>93812400</v>
      </c>
    </row>
    <row r="24" spans="1:10" ht="30" customHeight="1">
      <c r="A24" s="71">
        <v>23020148</v>
      </c>
      <c r="B24" s="72" t="s">
        <v>150</v>
      </c>
      <c r="C24" s="70"/>
      <c r="D24" s="70">
        <v>0</v>
      </c>
      <c r="E24" s="70"/>
      <c r="F24" s="70"/>
      <c r="G24" s="70">
        <f>SUM(D24:F24)</f>
        <v>0</v>
      </c>
      <c r="H24" s="70">
        <v>0</v>
      </c>
      <c r="J24" s="1">
        <f t="shared" si="0"/>
        <v>0</v>
      </c>
    </row>
    <row r="25" spans="1:10" ht="30" customHeight="1">
      <c r="A25" s="71">
        <v>23020149</v>
      </c>
      <c r="B25" s="72" t="s">
        <v>153</v>
      </c>
      <c r="C25" s="70">
        <v>217400000</v>
      </c>
      <c r="D25" s="70">
        <v>156528000</v>
      </c>
      <c r="E25" s="15">
        <f>PRODUCT(D25,1.05)</f>
        <v>164354400</v>
      </c>
      <c r="F25" s="15">
        <f>PRODUCT(E25,1.05)</f>
        <v>172572120</v>
      </c>
      <c r="G25" s="70">
        <f>SUM(D25:F25)</f>
        <v>493454520</v>
      </c>
      <c r="H25" s="70">
        <v>156528000</v>
      </c>
      <c r="J25" s="1">
        <f t="shared" si="0"/>
        <v>161223840</v>
      </c>
    </row>
    <row r="26" spans="1:10" ht="30" customHeight="1">
      <c r="A26" s="71">
        <v>23020150</v>
      </c>
      <c r="B26" s="72" t="s">
        <v>154</v>
      </c>
      <c r="C26" s="70"/>
      <c r="D26" s="70"/>
      <c r="E26" s="70"/>
      <c r="F26" s="70"/>
      <c r="G26" s="70"/>
      <c r="H26" s="70"/>
      <c r="J26" s="1">
        <f t="shared" si="0"/>
        <v>1.03</v>
      </c>
    </row>
    <row r="27" spans="1:10" ht="30" customHeight="1">
      <c r="A27" s="71">
        <v>23020151</v>
      </c>
      <c r="B27" s="72" t="s">
        <v>155</v>
      </c>
      <c r="C27" s="70"/>
      <c r="D27" s="70"/>
      <c r="E27" s="70"/>
      <c r="F27" s="70"/>
      <c r="G27" s="70"/>
      <c r="H27" s="70"/>
      <c r="J27" s="1">
        <f t="shared" si="0"/>
        <v>1.03</v>
      </c>
    </row>
    <row r="28" spans="1:10" ht="30" customHeight="1">
      <c r="A28" s="71">
        <v>23020152</v>
      </c>
      <c r="B28" s="72" t="s">
        <v>172</v>
      </c>
      <c r="C28" s="70"/>
      <c r="D28" s="70"/>
      <c r="E28" s="70"/>
      <c r="F28" s="70"/>
      <c r="G28" s="70"/>
      <c r="H28" s="70"/>
      <c r="J28" s="1">
        <f t="shared" si="0"/>
        <v>1.03</v>
      </c>
    </row>
    <row r="29" spans="1:10" ht="30" customHeight="1">
      <c r="A29" s="107"/>
      <c r="B29" s="108" t="s">
        <v>37</v>
      </c>
      <c r="C29" s="109">
        <f>SUM(C23:C28)</f>
        <v>343900000</v>
      </c>
      <c r="D29" s="109">
        <f>SUM(D23:D28)</f>
        <v>247608000</v>
      </c>
      <c r="E29" s="110">
        <f>SUM(E23:E28)</f>
        <v>259988400</v>
      </c>
      <c r="F29" s="110">
        <f>SUM(F23:F28)</f>
        <v>272987820</v>
      </c>
      <c r="G29" s="109">
        <f>SUM(G23:G28)</f>
        <v>780584220</v>
      </c>
      <c r="H29" s="109">
        <v>247608000</v>
      </c>
      <c r="J29" s="1">
        <f t="shared" si="0"/>
        <v>255036240</v>
      </c>
    </row>
    <row r="30" spans="1:10" ht="30" customHeight="1">
      <c r="A30" s="16"/>
      <c r="B30" s="13"/>
      <c r="C30" s="15"/>
      <c r="D30" s="15"/>
      <c r="E30" s="15"/>
      <c r="F30" s="15"/>
      <c r="G30" s="15"/>
      <c r="H30" s="15"/>
      <c r="J30" s="1">
        <f t="shared" si="0"/>
        <v>1.03</v>
      </c>
    </row>
    <row r="31" spans="1:10" ht="30" customHeight="1">
      <c r="A31" s="12">
        <v>23030100</v>
      </c>
      <c r="B31" s="13" t="s">
        <v>61</v>
      </c>
      <c r="C31" s="15"/>
      <c r="D31" s="15"/>
      <c r="E31" s="15"/>
      <c r="F31" s="15"/>
      <c r="G31" s="15"/>
      <c r="H31" s="15"/>
      <c r="J31" s="1">
        <f t="shared" si="0"/>
        <v>1.03</v>
      </c>
    </row>
    <row r="32" spans="1:10" ht="30" customHeight="1">
      <c r="A32" s="16">
        <v>23030101</v>
      </c>
      <c r="B32" s="17" t="s">
        <v>62</v>
      </c>
      <c r="C32" s="70"/>
      <c r="D32" s="70"/>
      <c r="E32" s="15"/>
      <c r="F32" s="15"/>
      <c r="G32" s="15"/>
      <c r="H32" s="15"/>
      <c r="J32" s="1">
        <f t="shared" si="0"/>
        <v>1.03</v>
      </c>
    </row>
    <row r="33" spans="1:10" ht="30" customHeight="1">
      <c r="A33" s="16">
        <v>23030102</v>
      </c>
      <c r="B33" s="17" t="s">
        <v>63</v>
      </c>
      <c r="C33" s="15"/>
      <c r="D33" s="15"/>
      <c r="E33" s="15"/>
      <c r="F33" s="15"/>
      <c r="G33" s="15"/>
      <c r="H33" s="15"/>
      <c r="J33" s="1">
        <f t="shared" si="0"/>
        <v>1.03</v>
      </c>
    </row>
    <row r="34" spans="1:10" ht="30" customHeight="1">
      <c r="A34" s="16">
        <v>23030103</v>
      </c>
      <c r="B34" s="17" t="s">
        <v>64</v>
      </c>
      <c r="C34" s="15"/>
      <c r="D34" s="15"/>
      <c r="E34" s="15"/>
      <c r="F34" s="15"/>
      <c r="G34" s="15"/>
      <c r="H34" s="15"/>
      <c r="J34" s="1">
        <f t="shared" si="0"/>
        <v>1.03</v>
      </c>
    </row>
    <row r="35" spans="1:10" ht="30" customHeight="1">
      <c r="A35" s="71">
        <v>23030121</v>
      </c>
      <c r="B35" s="72" t="s">
        <v>77</v>
      </c>
      <c r="C35" s="70">
        <v>27000000</v>
      </c>
      <c r="D35" s="70">
        <v>19440000</v>
      </c>
      <c r="E35" s="15">
        <f>PRODUCT(D35,1.05)</f>
        <v>20412000</v>
      </c>
      <c r="F35" s="15">
        <f>PRODUCT(E35,1.05)</f>
        <v>21432600</v>
      </c>
      <c r="G35" s="70">
        <f>SUM(D35:F35)</f>
        <v>61284600</v>
      </c>
      <c r="H35" s="70">
        <v>19440000</v>
      </c>
      <c r="J35" s="1">
        <f t="shared" si="0"/>
        <v>20023200</v>
      </c>
    </row>
    <row r="36" spans="1:10" ht="30" customHeight="1">
      <c r="A36" s="71">
        <v>23020147</v>
      </c>
      <c r="B36" s="72" t="s">
        <v>179</v>
      </c>
      <c r="C36" s="70"/>
      <c r="D36" s="70"/>
      <c r="E36" s="70"/>
      <c r="F36" s="70"/>
      <c r="G36" s="70"/>
      <c r="H36" s="70"/>
      <c r="J36" s="1">
        <f t="shared" si="0"/>
        <v>1.03</v>
      </c>
    </row>
    <row r="37" spans="1:10" ht="30" customHeight="1">
      <c r="A37" s="71">
        <v>23020148</v>
      </c>
      <c r="B37" s="72" t="s">
        <v>180</v>
      </c>
      <c r="C37" s="70"/>
      <c r="D37" s="70"/>
      <c r="E37" s="70"/>
      <c r="F37" s="70"/>
      <c r="G37" s="70"/>
      <c r="H37" s="70"/>
      <c r="J37" s="1">
        <f t="shared" si="0"/>
        <v>1.03</v>
      </c>
    </row>
    <row r="38" spans="1:10" ht="30" customHeight="1">
      <c r="A38" s="71">
        <v>23020149</v>
      </c>
      <c r="B38" s="72" t="s">
        <v>181</v>
      </c>
      <c r="C38" s="70"/>
      <c r="D38" s="70"/>
      <c r="E38" s="70"/>
      <c r="F38" s="70"/>
      <c r="G38" s="70"/>
      <c r="H38" s="70"/>
      <c r="J38" s="1">
        <f t="shared" si="0"/>
        <v>1.03</v>
      </c>
    </row>
    <row r="39" spans="1:10" ht="30" customHeight="1">
      <c r="A39" s="71">
        <v>23020150</v>
      </c>
      <c r="B39" s="72" t="s">
        <v>182</v>
      </c>
      <c r="C39" s="70"/>
      <c r="D39" s="70"/>
      <c r="E39" s="70"/>
      <c r="F39" s="70"/>
      <c r="G39" s="70"/>
      <c r="H39" s="70"/>
      <c r="J39" s="1">
        <f t="shared" si="0"/>
        <v>1.03</v>
      </c>
    </row>
    <row r="40" spans="1:10" ht="30" customHeight="1">
      <c r="A40" s="71">
        <v>23020151</v>
      </c>
      <c r="B40" s="72" t="s">
        <v>183</v>
      </c>
      <c r="C40" s="70"/>
      <c r="D40" s="70"/>
      <c r="E40" s="70"/>
      <c r="F40" s="70"/>
      <c r="G40" s="70"/>
      <c r="H40" s="70"/>
      <c r="J40" s="1">
        <f t="shared" si="0"/>
        <v>1.03</v>
      </c>
    </row>
    <row r="41" spans="1:10" ht="30" customHeight="1">
      <c r="A41" s="71">
        <v>23020152</v>
      </c>
      <c r="B41" s="72" t="s">
        <v>152</v>
      </c>
      <c r="C41" s="70"/>
      <c r="D41" s="70"/>
      <c r="E41" s="70"/>
      <c r="F41" s="70"/>
      <c r="G41" s="70"/>
      <c r="H41" s="70"/>
      <c r="J41" s="1">
        <f t="shared" si="0"/>
        <v>1.03</v>
      </c>
    </row>
    <row r="42" spans="1:10" ht="30" customHeight="1">
      <c r="A42" s="71">
        <v>23020153</v>
      </c>
      <c r="B42" s="72" t="s">
        <v>184</v>
      </c>
      <c r="C42" s="70"/>
      <c r="D42" s="70"/>
      <c r="E42" s="70"/>
      <c r="F42" s="70"/>
      <c r="G42" s="70"/>
      <c r="H42" s="70"/>
      <c r="J42" s="1">
        <f t="shared" si="0"/>
        <v>1.03</v>
      </c>
    </row>
    <row r="43" spans="1:10" ht="30" customHeight="1">
      <c r="A43" s="71">
        <v>23020154</v>
      </c>
      <c r="B43" s="72" t="s">
        <v>185</v>
      </c>
      <c r="C43" s="70"/>
      <c r="D43" s="70"/>
      <c r="E43" s="70"/>
      <c r="F43" s="70"/>
      <c r="G43" s="70"/>
      <c r="H43" s="70"/>
      <c r="J43" s="1">
        <f t="shared" si="0"/>
        <v>1.03</v>
      </c>
    </row>
    <row r="44" spans="1:10" ht="30" customHeight="1">
      <c r="A44" s="71">
        <v>23020155</v>
      </c>
      <c r="B44" s="72" t="s">
        <v>186</v>
      </c>
      <c r="C44" s="70"/>
      <c r="D44" s="70"/>
      <c r="E44" s="70"/>
      <c r="F44" s="70"/>
      <c r="G44" s="70"/>
      <c r="H44" s="70"/>
      <c r="J44" s="1">
        <f t="shared" si="0"/>
        <v>1.03</v>
      </c>
    </row>
    <row r="45" spans="1:10" ht="30" customHeight="1">
      <c r="A45" s="71">
        <v>23020156</v>
      </c>
      <c r="B45" s="72" t="s">
        <v>100</v>
      </c>
      <c r="C45" s="70"/>
      <c r="D45" s="70"/>
      <c r="E45" s="70"/>
      <c r="F45" s="70"/>
      <c r="G45" s="70"/>
      <c r="H45" s="70"/>
      <c r="J45" s="1">
        <f t="shared" si="0"/>
        <v>1.03</v>
      </c>
    </row>
    <row r="46" spans="1:10" ht="30" customHeight="1">
      <c r="A46" s="107"/>
      <c r="B46" s="108" t="s">
        <v>37</v>
      </c>
      <c r="C46" s="109">
        <f>SUM(C32:C45)</f>
        <v>27000000</v>
      </c>
      <c r="D46" s="109">
        <f>SUM(D32:D45)</f>
        <v>19440000</v>
      </c>
      <c r="E46" s="110">
        <f>SUM(E35:E45)</f>
        <v>20412000</v>
      </c>
      <c r="F46" s="110">
        <f>SUM(F35:F45)</f>
        <v>21432600</v>
      </c>
      <c r="G46" s="109">
        <f>SUM(G35:G45)</f>
        <v>61284600</v>
      </c>
      <c r="H46" s="109">
        <v>19440000</v>
      </c>
      <c r="J46" s="1">
        <f t="shared" si="0"/>
        <v>20023200</v>
      </c>
    </row>
    <row r="47" spans="1:10" ht="30" customHeight="1">
      <c r="A47" s="16"/>
      <c r="B47" s="13"/>
      <c r="C47" s="15"/>
      <c r="D47" s="15"/>
      <c r="E47" s="15"/>
      <c r="F47" s="15"/>
      <c r="G47" s="15"/>
      <c r="H47" s="15"/>
      <c r="J47" s="1">
        <f t="shared" si="0"/>
        <v>1.03</v>
      </c>
    </row>
    <row r="48" spans="1:10" ht="30" customHeight="1">
      <c r="A48" s="12">
        <v>23040100</v>
      </c>
      <c r="B48" s="13" t="s">
        <v>83</v>
      </c>
      <c r="C48" s="15"/>
      <c r="D48" s="15"/>
      <c r="E48" s="15"/>
      <c r="F48" s="15"/>
      <c r="G48" s="15"/>
      <c r="H48" s="15"/>
      <c r="J48" s="1">
        <f t="shared" si="0"/>
        <v>1.03</v>
      </c>
    </row>
    <row r="49" spans="1:10" ht="30" customHeight="1">
      <c r="A49" s="16">
        <v>23040101</v>
      </c>
      <c r="B49" s="17" t="s">
        <v>84</v>
      </c>
      <c r="C49" s="15"/>
      <c r="D49" s="15"/>
      <c r="E49" s="15"/>
      <c r="F49" s="15"/>
      <c r="G49" s="15"/>
      <c r="H49" s="15"/>
      <c r="J49" s="1">
        <f t="shared" si="0"/>
        <v>1.03</v>
      </c>
    </row>
    <row r="50" spans="1:10" ht="30" customHeight="1">
      <c r="A50" s="16">
        <v>23040102</v>
      </c>
      <c r="B50" s="17" t="s">
        <v>85</v>
      </c>
      <c r="C50" s="15"/>
      <c r="D50" s="15"/>
      <c r="E50" s="15"/>
      <c r="F50" s="15"/>
      <c r="G50" s="15"/>
      <c r="H50" s="15"/>
      <c r="J50" s="1">
        <f t="shared" si="0"/>
        <v>1.03</v>
      </c>
    </row>
    <row r="51" spans="1:10" ht="30" customHeight="1">
      <c r="A51" s="71">
        <v>23040108</v>
      </c>
      <c r="B51" s="72" t="s">
        <v>103</v>
      </c>
      <c r="C51" s="70"/>
      <c r="D51" s="70"/>
      <c r="E51" s="70"/>
      <c r="F51" s="70"/>
      <c r="G51" s="70"/>
      <c r="H51" s="70"/>
      <c r="J51" s="1">
        <f t="shared" si="0"/>
        <v>1.03</v>
      </c>
    </row>
    <row r="52" spans="1:10" ht="30" customHeight="1">
      <c r="A52" s="71">
        <v>23040109</v>
      </c>
      <c r="B52" s="72" t="s">
        <v>200</v>
      </c>
      <c r="C52" s="70"/>
      <c r="D52" s="70"/>
      <c r="E52" s="70"/>
      <c r="F52" s="70"/>
      <c r="G52" s="70"/>
      <c r="H52" s="70"/>
      <c r="J52" s="1">
        <f t="shared" si="0"/>
        <v>1.03</v>
      </c>
    </row>
    <row r="53" spans="1:10" ht="30" customHeight="1">
      <c r="A53" s="107"/>
      <c r="B53" s="108" t="s">
        <v>37</v>
      </c>
      <c r="C53" s="109">
        <v>0</v>
      </c>
      <c r="D53" s="109"/>
      <c r="E53" s="110"/>
      <c r="F53" s="110"/>
      <c r="G53" s="109"/>
      <c r="H53" s="109"/>
      <c r="J53" s="1">
        <f t="shared" si="0"/>
        <v>1.03</v>
      </c>
    </row>
    <row r="54" spans="1:10" ht="30" customHeight="1">
      <c r="A54" s="16"/>
      <c r="B54" s="13"/>
      <c r="C54" s="15"/>
      <c r="D54" s="15"/>
      <c r="E54" s="15"/>
      <c r="F54" s="15"/>
      <c r="G54" s="15"/>
      <c r="H54" s="15"/>
      <c r="J54" s="1">
        <f t="shared" si="0"/>
        <v>1.03</v>
      </c>
    </row>
    <row r="55" spans="1:10" ht="17.25" customHeight="1">
      <c r="A55" s="12">
        <v>23050100</v>
      </c>
      <c r="B55" s="13" t="s">
        <v>89</v>
      </c>
      <c r="C55" s="15"/>
      <c r="D55" s="15"/>
      <c r="E55" s="15"/>
      <c r="F55" s="15"/>
      <c r="G55" s="15"/>
      <c r="H55" s="15"/>
      <c r="J55" s="1">
        <f t="shared" si="0"/>
        <v>1.03</v>
      </c>
    </row>
    <row r="56" spans="1:10" ht="36" customHeight="1">
      <c r="A56" s="16">
        <v>23050101</v>
      </c>
      <c r="B56" s="17" t="s">
        <v>402</v>
      </c>
      <c r="C56" s="70">
        <v>402900000</v>
      </c>
      <c r="D56" s="70">
        <v>150000000</v>
      </c>
      <c r="E56" s="15">
        <f>PRODUCT(D56,1.05)</f>
        <v>157500000</v>
      </c>
      <c r="F56" s="15">
        <f>PRODUCT(E56,1.05)</f>
        <v>165375000</v>
      </c>
      <c r="G56" s="70">
        <f>SUM(D56:F56)</f>
        <v>472875000</v>
      </c>
      <c r="H56" s="15">
        <v>290088000</v>
      </c>
      <c r="J56" s="1">
        <f t="shared" si="0"/>
        <v>298790640</v>
      </c>
    </row>
    <row r="57" spans="1:10" ht="30" customHeight="1">
      <c r="A57" s="16">
        <v>23050102</v>
      </c>
      <c r="B57" s="17" t="s">
        <v>91</v>
      </c>
      <c r="C57" s="15"/>
      <c r="D57" s="15">
        <v>290088000</v>
      </c>
      <c r="E57" s="15">
        <f>PRODUCT(D57,1.05)</f>
        <v>304592400</v>
      </c>
      <c r="F57" s="15">
        <f>PRODUCT(E57,1.05)</f>
        <v>319822020</v>
      </c>
      <c r="G57" s="15">
        <f>SUM(D57:F57)</f>
        <v>914502420</v>
      </c>
      <c r="H57" s="15"/>
      <c r="J57" s="1">
        <f t="shared" si="0"/>
        <v>1.03</v>
      </c>
    </row>
    <row r="58" spans="1:10" ht="36" customHeight="1">
      <c r="A58" s="71">
        <v>23050149</v>
      </c>
      <c r="B58" s="75" t="s">
        <v>198</v>
      </c>
      <c r="C58" s="70"/>
      <c r="D58" s="70"/>
      <c r="E58" s="70"/>
      <c r="F58" s="70"/>
      <c r="G58" s="70"/>
      <c r="H58" s="70"/>
      <c r="J58" s="1">
        <f t="shared" si="0"/>
        <v>1.03</v>
      </c>
    </row>
    <row r="59" spans="1:10" ht="30" customHeight="1">
      <c r="A59" s="107"/>
      <c r="B59" s="108" t="s">
        <v>37</v>
      </c>
      <c r="C59" s="109">
        <f>SUM(C56:C58)</f>
        <v>402900000</v>
      </c>
      <c r="D59" s="109">
        <f>SUM(D56:D58)</f>
        <v>440088000</v>
      </c>
      <c r="E59" s="110">
        <f>SUM(E57:E58)</f>
        <v>304592400</v>
      </c>
      <c r="F59" s="110">
        <f>SUM(F57:F58)</f>
        <v>319822020</v>
      </c>
      <c r="G59" s="109">
        <f>SUM(G57:G58)</f>
        <v>914502420</v>
      </c>
      <c r="H59" s="109">
        <v>290088000</v>
      </c>
      <c r="J59" s="1">
        <f t="shared" si="0"/>
        <v>298790640</v>
      </c>
    </row>
    <row r="60" spans="1:10" ht="30" customHeight="1">
      <c r="A60" s="16"/>
      <c r="B60" s="13"/>
      <c r="C60" s="18"/>
      <c r="D60" s="18"/>
      <c r="E60" s="18"/>
      <c r="F60" s="18"/>
      <c r="G60" s="18"/>
      <c r="H60" s="18"/>
      <c r="J60" s="1">
        <f t="shared" si="0"/>
        <v>1.03</v>
      </c>
    </row>
    <row r="61" spans="1:10" ht="30" customHeight="1">
      <c r="A61" s="16"/>
      <c r="B61" s="13"/>
      <c r="C61" s="15"/>
      <c r="D61" s="15"/>
      <c r="E61" s="15"/>
      <c r="F61" s="15"/>
      <c r="G61" s="15"/>
      <c r="H61" s="15"/>
      <c r="J61" s="1">
        <f t="shared" si="0"/>
        <v>1.03</v>
      </c>
    </row>
    <row r="62" spans="1:10" ht="18.75">
      <c r="A62" s="107"/>
      <c r="B62" s="108" t="s">
        <v>95</v>
      </c>
      <c r="C62" s="125">
        <f>SUM(C59,C53,C46,C29,C20)</f>
        <v>950000000</v>
      </c>
      <c r="D62" s="125">
        <f>SUM(D59,D53,D46,D29,D20)</f>
        <v>834000000</v>
      </c>
      <c r="E62" s="125">
        <f>E20+E29+E46+E53+E59</f>
        <v>718200000</v>
      </c>
      <c r="F62" s="125">
        <f>F20+F29+F46+F53+F59</f>
        <v>754110000</v>
      </c>
      <c r="G62" s="109">
        <f>G20+G29+G46+G53+G59</f>
        <v>2156310000</v>
      </c>
      <c r="H62" s="109">
        <v>684000000</v>
      </c>
      <c r="J62" s="1">
        <f t="shared" si="0"/>
        <v>704520000</v>
      </c>
    </row>
    <row r="63" spans="1:10" ht="19.5" thickBot="1">
      <c r="A63" s="21"/>
      <c r="B63" s="22"/>
      <c r="C63" s="23"/>
      <c r="D63" s="23"/>
      <c r="E63" s="23"/>
      <c r="F63" s="23"/>
      <c r="G63" s="23"/>
      <c r="H63" s="23"/>
    </row>
    <row r="64" spans="1:10">
      <c r="C64" s="8"/>
      <c r="D64" s="8"/>
      <c r="E64" s="8"/>
      <c r="F64" s="8"/>
      <c r="G64" s="8"/>
      <c r="H64" s="8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303" orientation="landscape" useFirstPageNumber="1" verticalDpi="300" r:id="rId1"/>
  <headerFooter>
    <oddFooter>&amp;C&amp;"-,Bold"&amp;18&amp;P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dimension ref="A1:J105"/>
  <sheetViews>
    <sheetView view="pageBreakPreview" topLeftCell="A52" zoomScale="60" workbookViewId="0">
      <selection activeCell="E72" sqref="E72"/>
    </sheetView>
  </sheetViews>
  <sheetFormatPr defaultColWidth="9.140625" defaultRowHeight="16.5"/>
  <cols>
    <col min="1" max="1" width="14.28515625" style="6" customWidth="1"/>
    <col min="2" max="2" width="85.140625" style="1" customWidth="1"/>
    <col min="3" max="3" width="27.7109375" style="1" hidden="1" customWidth="1"/>
    <col min="4" max="4" width="23.140625" style="1" customWidth="1"/>
    <col min="5" max="5" width="19.28515625" style="1" customWidth="1"/>
    <col min="6" max="6" width="20.28515625" style="1" customWidth="1"/>
    <col min="7" max="7" width="19.85546875" style="1" customWidth="1"/>
    <col min="8" max="8" width="22.7109375" style="1" customWidth="1"/>
    <col min="9" max="9" width="9.140625" style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  <c r="H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  <c r="H2" s="173"/>
    </row>
    <row r="3" spans="1:10" ht="22.5" customHeight="1">
      <c r="A3" s="174" t="s">
        <v>365</v>
      </c>
      <c r="B3" s="174"/>
      <c r="C3" s="174"/>
      <c r="D3" s="174"/>
      <c r="E3" s="174"/>
      <c r="F3" s="174"/>
      <c r="G3" s="174"/>
      <c r="H3" s="174"/>
    </row>
    <row r="4" spans="1:10" ht="22.5" customHeight="1">
      <c r="A4" s="175" t="s">
        <v>247</v>
      </c>
      <c r="B4" s="175"/>
      <c r="C4" s="175"/>
      <c r="D4" s="175"/>
      <c r="E4" s="175"/>
      <c r="F4" s="175"/>
      <c r="G4" s="175"/>
      <c r="H4" s="175"/>
    </row>
    <row r="5" spans="1:10" ht="58.5" customHeight="1">
      <c r="A5" s="12" t="s">
        <v>3</v>
      </c>
      <c r="B5" s="13" t="s">
        <v>4</v>
      </c>
      <c r="C5" s="14" t="s">
        <v>263</v>
      </c>
      <c r="D5" s="14" t="s">
        <v>263</v>
      </c>
      <c r="E5" s="14" t="s">
        <v>312</v>
      </c>
      <c r="F5" s="14" t="s">
        <v>305</v>
      </c>
      <c r="G5" s="14" t="s">
        <v>6</v>
      </c>
      <c r="H5" s="14" t="s">
        <v>5</v>
      </c>
    </row>
    <row r="6" spans="1:10" ht="24.75" customHeight="1">
      <c r="A6" s="10"/>
      <c r="B6" s="2"/>
      <c r="C6" s="3" t="s">
        <v>0</v>
      </c>
      <c r="D6" s="3"/>
      <c r="E6" s="3" t="s">
        <v>0</v>
      </c>
      <c r="F6" s="3" t="s">
        <v>0</v>
      </c>
      <c r="G6" s="3" t="s">
        <v>0</v>
      </c>
      <c r="H6" s="3" t="s">
        <v>0</v>
      </c>
    </row>
    <row r="7" spans="1:10" ht="30" customHeight="1">
      <c r="A7" s="12">
        <v>23010100</v>
      </c>
      <c r="B7" s="13" t="s">
        <v>7</v>
      </c>
      <c r="C7" s="15"/>
      <c r="D7" s="15"/>
      <c r="E7" s="15"/>
      <c r="F7" s="15"/>
      <c r="G7" s="15"/>
      <c r="H7" s="15"/>
    </row>
    <row r="8" spans="1:10" ht="30" customHeight="1">
      <c r="A8" s="16">
        <v>23010101</v>
      </c>
      <c r="B8" s="17" t="s">
        <v>96</v>
      </c>
      <c r="C8" s="15"/>
      <c r="D8" s="15"/>
      <c r="E8" s="15"/>
      <c r="F8" s="15"/>
      <c r="G8" s="15"/>
      <c r="H8" s="15"/>
    </row>
    <row r="9" spans="1:10" s="19" customFormat="1" ht="22.5" customHeight="1">
      <c r="A9" s="16">
        <v>23010105</v>
      </c>
      <c r="B9" s="17" t="s">
        <v>11</v>
      </c>
      <c r="C9" s="15"/>
      <c r="D9" s="15">
        <v>6000000</v>
      </c>
      <c r="E9" s="15">
        <f>PRODUCT(D9,1.05)</f>
        <v>6300000</v>
      </c>
      <c r="F9" s="15">
        <f>PRODUCT(E9,1.05)</f>
        <v>6615000</v>
      </c>
      <c r="G9" s="15">
        <f>SUM(D9:F9)</f>
        <v>18915000</v>
      </c>
      <c r="H9" s="15"/>
    </row>
    <row r="10" spans="1:10" ht="30" customHeight="1">
      <c r="A10" s="16">
        <v>23010112</v>
      </c>
      <c r="B10" s="17" t="s">
        <v>18</v>
      </c>
      <c r="C10" s="70">
        <v>140000000</v>
      </c>
      <c r="D10" s="70"/>
      <c r="E10" s="15"/>
      <c r="F10" s="15"/>
      <c r="G10" s="15"/>
      <c r="H10" s="15"/>
      <c r="J10" s="1">
        <f>PRODUCT(H10,1.03)</f>
        <v>1.03</v>
      </c>
    </row>
    <row r="11" spans="1:10" s="19" customFormat="1" ht="18">
      <c r="A11" s="16">
        <v>23010113</v>
      </c>
      <c r="B11" s="17" t="s">
        <v>19</v>
      </c>
      <c r="C11" s="59"/>
      <c r="D11" s="15"/>
      <c r="E11" s="15"/>
      <c r="F11" s="15"/>
      <c r="G11" s="15"/>
      <c r="H11" s="15"/>
    </row>
    <row r="12" spans="1:10" s="19" customFormat="1" ht="18">
      <c r="A12" s="16">
        <v>23010114</v>
      </c>
      <c r="B12" s="17" t="s">
        <v>20</v>
      </c>
      <c r="C12" s="15"/>
      <c r="D12" s="15"/>
      <c r="E12" s="15"/>
      <c r="F12" s="15"/>
      <c r="G12" s="15"/>
      <c r="H12" s="15"/>
    </row>
    <row r="13" spans="1:10" s="19" customFormat="1" ht="18">
      <c r="A13" s="16">
        <v>23010119</v>
      </c>
      <c r="B13" s="17" t="s">
        <v>25</v>
      </c>
      <c r="C13" s="15"/>
      <c r="D13" s="15">
        <v>18000000</v>
      </c>
      <c r="E13" s="15">
        <f>PRODUCT(D13,1.05)</f>
        <v>18900000</v>
      </c>
      <c r="F13" s="15">
        <f>PRODUCT(E13,1.05)</f>
        <v>19845000</v>
      </c>
      <c r="G13" s="15">
        <f>SUM(D13:F13)</f>
        <v>56745000</v>
      </c>
      <c r="H13" s="15"/>
    </row>
    <row r="14" spans="1:10" ht="30" customHeight="1">
      <c r="A14" s="16">
        <v>23010124</v>
      </c>
      <c r="B14" s="17" t="s">
        <v>144</v>
      </c>
      <c r="C14" s="15"/>
      <c r="D14" s="15"/>
      <c r="E14" s="15"/>
      <c r="F14" s="15"/>
      <c r="G14" s="15"/>
      <c r="H14" s="15"/>
      <c r="J14" s="1">
        <f t="shared" ref="J14:J61" si="0">PRODUCT(H14,1.03)</f>
        <v>1.03</v>
      </c>
    </row>
    <row r="15" spans="1:10" ht="30" customHeight="1">
      <c r="A15" s="16">
        <v>23010125</v>
      </c>
      <c r="B15" s="17" t="s">
        <v>31</v>
      </c>
      <c r="C15" s="70">
        <v>36200000</v>
      </c>
      <c r="D15" s="70"/>
      <c r="E15" s="15"/>
      <c r="F15" s="15"/>
      <c r="G15" s="15"/>
      <c r="H15" s="15"/>
      <c r="J15" s="1">
        <f t="shared" si="0"/>
        <v>1.03</v>
      </c>
    </row>
    <row r="16" spans="1:10" s="11" customFormat="1" ht="30" customHeight="1">
      <c r="A16" s="16">
        <v>23010126</v>
      </c>
      <c r="B16" s="17" t="s">
        <v>105</v>
      </c>
      <c r="C16" s="15"/>
      <c r="D16" s="15"/>
      <c r="E16" s="15"/>
      <c r="F16" s="15"/>
      <c r="G16" s="15"/>
      <c r="H16" s="15"/>
      <c r="J16" s="1">
        <f t="shared" si="0"/>
        <v>1.03</v>
      </c>
    </row>
    <row r="17" spans="1:10" s="11" customFormat="1" ht="30" customHeight="1">
      <c r="A17" s="71">
        <v>23010154</v>
      </c>
      <c r="B17" s="72" t="s">
        <v>141</v>
      </c>
      <c r="C17" s="70"/>
      <c r="D17" s="70"/>
      <c r="E17" s="70"/>
      <c r="F17" s="70"/>
      <c r="G17" s="70"/>
      <c r="H17" s="70"/>
      <c r="J17" s="1">
        <f t="shared" si="0"/>
        <v>1.03</v>
      </c>
    </row>
    <row r="18" spans="1:10" s="11" customFormat="1" ht="30" customHeight="1">
      <c r="A18" s="71">
        <v>23010155</v>
      </c>
      <c r="B18" s="72" t="s">
        <v>145</v>
      </c>
      <c r="C18" s="70"/>
      <c r="D18" s="70"/>
      <c r="E18" s="70"/>
      <c r="F18" s="70"/>
      <c r="G18" s="70"/>
      <c r="H18" s="70"/>
      <c r="J18" s="1">
        <f t="shared" si="0"/>
        <v>1.03</v>
      </c>
    </row>
    <row r="19" spans="1:10" ht="30" customHeight="1">
      <c r="A19" s="71">
        <v>23010156</v>
      </c>
      <c r="B19" s="72" t="s">
        <v>156</v>
      </c>
      <c r="C19" s="70"/>
      <c r="D19" s="70"/>
      <c r="E19" s="70"/>
      <c r="F19" s="70"/>
      <c r="G19" s="70"/>
      <c r="H19" s="70"/>
      <c r="J19" s="1">
        <f t="shared" si="0"/>
        <v>1.03</v>
      </c>
    </row>
    <row r="20" spans="1:10" ht="30" customHeight="1">
      <c r="A20" s="107"/>
      <c r="B20" s="108" t="s">
        <v>37</v>
      </c>
      <c r="C20" s="109">
        <f>SUM(C8:C19)</f>
        <v>176200000</v>
      </c>
      <c r="D20" s="109">
        <f>SUM(D8:D19)</f>
        <v>24000000</v>
      </c>
      <c r="E20" s="110">
        <f>SUM(E9:E19)</f>
        <v>25200000</v>
      </c>
      <c r="F20" s="110">
        <f>SUM(F9:F19)</f>
        <v>26460000</v>
      </c>
      <c r="G20" s="109">
        <f>SUM(G9:G19)</f>
        <v>75660000</v>
      </c>
      <c r="H20" s="109"/>
      <c r="J20" s="1">
        <f t="shared" si="0"/>
        <v>1.03</v>
      </c>
    </row>
    <row r="21" spans="1:10" ht="30" customHeight="1">
      <c r="A21" s="16"/>
      <c r="B21" s="17"/>
      <c r="C21" s="15"/>
      <c r="D21" s="15"/>
      <c r="E21" s="15"/>
      <c r="F21" s="15"/>
      <c r="G21" s="15"/>
      <c r="H21" s="15"/>
      <c r="J21" s="1">
        <f t="shared" si="0"/>
        <v>1.03</v>
      </c>
    </row>
    <row r="22" spans="1:10" ht="30" customHeight="1">
      <c r="A22" s="12">
        <v>23020100</v>
      </c>
      <c r="B22" s="13" t="s">
        <v>38</v>
      </c>
      <c r="C22" s="15"/>
      <c r="D22" s="15"/>
      <c r="E22" s="15"/>
      <c r="F22" s="15"/>
      <c r="G22" s="15"/>
      <c r="H22" s="15"/>
      <c r="J22" s="1">
        <f t="shared" si="0"/>
        <v>1.03</v>
      </c>
    </row>
    <row r="23" spans="1:10" ht="30" customHeight="1">
      <c r="A23" s="16">
        <v>23020101</v>
      </c>
      <c r="B23" s="17" t="s">
        <v>324</v>
      </c>
      <c r="C23" s="70">
        <v>126500000</v>
      </c>
      <c r="D23" s="70"/>
      <c r="E23" s="15"/>
      <c r="F23" s="15"/>
      <c r="G23" s="15"/>
      <c r="H23" s="15"/>
      <c r="J23" s="1">
        <f t="shared" si="0"/>
        <v>1.03</v>
      </c>
    </row>
    <row r="24" spans="1:10" s="19" customFormat="1" ht="18">
      <c r="A24" s="16">
        <v>23020102</v>
      </c>
      <c r="B24" s="17" t="s">
        <v>40</v>
      </c>
      <c r="C24" s="15"/>
      <c r="D24" s="15">
        <v>100000000</v>
      </c>
      <c r="E24" s="15">
        <f>PRODUCT(D24,1.05)</f>
        <v>105000000</v>
      </c>
      <c r="F24" s="15">
        <f>PRODUCT(E24,1.05)</f>
        <v>110250000</v>
      </c>
      <c r="G24" s="15">
        <f>SUM(D24:F24)</f>
        <v>315250000</v>
      </c>
      <c r="H24" s="15"/>
    </row>
    <row r="25" spans="1:10" s="19" customFormat="1" ht="18">
      <c r="A25" s="16">
        <v>23020111</v>
      </c>
      <c r="B25" s="17" t="s">
        <v>47</v>
      </c>
      <c r="C25" s="15"/>
      <c r="D25" s="15">
        <v>5000000</v>
      </c>
      <c r="E25" s="15">
        <f>PRODUCT(D25,1.05)</f>
        <v>5250000</v>
      </c>
      <c r="F25" s="15">
        <f>PRODUCT(E25,1.05)</f>
        <v>5512500</v>
      </c>
      <c r="G25" s="15">
        <f>SUM(D25:F25)</f>
        <v>15762500</v>
      </c>
      <c r="H25" s="15"/>
    </row>
    <row r="26" spans="1:10" ht="30" customHeight="1">
      <c r="A26" s="71">
        <v>23020148</v>
      </c>
      <c r="B26" s="72" t="s">
        <v>150</v>
      </c>
      <c r="C26" s="70"/>
      <c r="D26" s="70"/>
      <c r="E26" s="70"/>
      <c r="F26" s="70"/>
      <c r="G26" s="70"/>
      <c r="H26" s="70"/>
      <c r="J26" s="1">
        <f t="shared" si="0"/>
        <v>1.03</v>
      </c>
    </row>
    <row r="27" spans="1:10" ht="30" customHeight="1">
      <c r="A27" s="71">
        <v>23020149</v>
      </c>
      <c r="B27" s="72" t="s">
        <v>153</v>
      </c>
      <c r="C27" s="70">
        <v>217400000</v>
      </c>
      <c r="D27" s="70"/>
      <c r="E27" s="70"/>
      <c r="F27" s="70"/>
      <c r="G27" s="70"/>
      <c r="H27" s="70"/>
      <c r="J27" s="1">
        <f t="shared" si="0"/>
        <v>1.03</v>
      </c>
    </row>
    <row r="28" spans="1:10" ht="30" customHeight="1">
      <c r="A28" s="71">
        <v>23020150</v>
      </c>
      <c r="B28" s="72" t="s">
        <v>154</v>
      </c>
      <c r="C28" s="70"/>
      <c r="D28" s="70"/>
      <c r="E28" s="70"/>
      <c r="F28" s="70"/>
      <c r="G28" s="70"/>
      <c r="H28" s="70"/>
      <c r="J28" s="1">
        <f t="shared" si="0"/>
        <v>1.03</v>
      </c>
    </row>
    <row r="29" spans="1:10" ht="30" customHeight="1">
      <c r="A29" s="71">
        <v>23020151</v>
      </c>
      <c r="B29" s="72" t="s">
        <v>155</v>
      </c>
      <c r="C29" s="70"/>
      <c r="D29" s="70"/>
      <c r="E29" s="70"/>
      <c r="F29" s="70"/>
      <c r="G29" s="70"/>
      <c r="H29" s="70"/>
      <c r="J29" s="1">
        <f t="shared" si="0"/>
        <v>1.03</v>
      </c>
    </row>
    <row r="30" spans="1:10" ht="30" customHeight="1">
      <c r="A30" s="71">
        <v>23020152</v>
      </c>
      <c r="B30" s="72" t="s">
        <v>172</v>
      </c>
      <c r="C30" s="70"/>
      <c r="D30" s="70"/>
      <c r="E30" s="70"/>
      <c r="F30" s="70"/>
      <c r="G30" s="70"/>
      <c r="H30" s="70"/>
      <c r="J30" s="1">
        <f t="shared" si="0"/>
        <v>1.03</v>
      </c>
    </row>
    <row r="31" spans="1:10" ht="30" customHeight="1">
      <c r="A31" s="71">
        <v>23020155</v>
      </c>
      <c r="B31" s="72" t="s">
        <v>326</v>
      </c>
      <c r="C31" s="70"/>
      <c r="D31" s="70">
        <v>70000000</v>
      </c>
      <c r="E31" s="15">
        <f>PRODUCT(D31,1.05)</f>
        <v>73500000</v>
      </c>
      <c r="F31" s="15">
        <f>PRODUCT(E31,1.05)</f>
        <v>77175000</v>
      </c>
      <c r="G31" s="70">
        <f>SUM(D31:F31)</f>
        <v>220675000</v>
      </c>
      <c r="H31" s="70"/>
    </row>
    <row r="32" spans="1:10" ht="30" customHeight="1">
      <c r="A32" s="107"/>
      <c r="B32" s="108" t="s">
        <v>37</v>
      </c>
      <c r="C32" s="109">
        <f>SUM(C23:C30)</f>
        <v>343900000</v>
      </c>
      <c r="D32" s="109">
        <f>SUM(D23:D31)</f>
        <v>175000000</v>
      </c>
      <c r="E32" s="110">
        <f>SUM(E24:E31)</f>
        <v>183750000</v>
      </c>
      <c r="F32" s="110">
        <f>SUM(F24:F31)</f>
        <v>192937500</v>
      </c>
      <c r="G32" s="109">
        <f>SUM(G24:G31)</f>
        <v>551687500</v>
      </c>
      <c r="H32" s="109"/>
      <c r="J32" s="1">
        <f t="shared" si="0"/>
        <v>1.03</v>
      </c>
    </row>
    <row r="33" spans="1:10" ht="30" customHeight="1">
      <c r="A33" s="16"/>
      <c r="B33" s="13"/>
      <c r="C33" s="15"/>
      <c r="D33" s="15"/>
      <c r="E33" s="15"/>
      <c r="F33" s="15"/>
      <c r="G33" s="15"/>
      <c r="H33" s="15"/>
      <c r="J33" s="1">
        <f t="shared" si="0"/>
        <v>1.03</v>
      </c>
    </row>
    <row r="34" spans="1:10" ht="30" customHeight="1">
      <c r="A34" s="12">
        <v>23030100</v>
      </c>
      <c r="B34" s="13" t="s">
        <v>61</v>
      </c>
      <c r="C34" s="15"/>
      <c r="D34" s="15"/>
      <c r="E34" s="15"/>
      <c r="F34" s="15"/>
      <c r="G34" s="15"/>
      <c r="H34" s="15"/>
      <c r="J34" s="1">
        <f t="shared" si="0"/>
        <v>1.03</v>
      </c>
    </row>
    <row r="35" spans="1:10" ht="30" customHeight="1">
      <c r="A35" s="16">
        <v>23030101</v>
      </c>
      <c r="B35" s="17" t="s">
        <v>62</v>
      </c>
      <c r="C35" s="70"/>
      <c r="D35" s="70"/>
      <c r="E35" s="15"/>
      <c r="F35" s="15"/>
      <c r="G35" s="15"/>
      <c r="H35" s="15"/>
      <c r="J35" s="1">
        <f t="shared" si="0"/>
        <v>1.03</v>
      </c>
    </row>
    <row r="36" spans="1:10" ht="30" customHeight="1">
      <c r="A36" s="16">
        <v>23030102</v>
      </c>
      <c r="B36" s="17" t="s">
        <v>63</v>
      </c>
      <c r="C36" s="15"/>
      <c r="D36" s="15"/>
      <c r="E36" s="15"/>
      <c r="F36" s="15"/>
      <c r="G36" s="15"/>
      <c r="H36" s="15"/>
      <c r="J36" s="1">
        <f t="shared" si="0"/>
        <v>1.03</v>
      </c>
    </row>
    <row r="37" spans="1:10" ht="30" customHeight="1">
      <c r="A37" s="16">
        <v>23030103</v>
      </c>
      <c r="B37" s="17" t="s">
        <v>64</v>
      </c>
      <c r="C37" s="15"/>
      <c r="D37" s="15"/>
      <c r="E37" s="15"/>
      <c r="F37" s="15"/>
      <c r="G37" s="15"/>
      <c r="H37" s="15"/>
      <c r="J37" s="1">
        <f t="shared" si="0"/>
        <v>1.03</v>
      </c>
    </row>
    <row r="38" spans="1:10" ht="30" customHeight="1">
      <c r="A38" s="71">
        <v>23030121</v>
      </c>
      <c r="B38" s="72" t="s">
        <v>77</v>
      </c>
      <c r="C38" s="70">
        <v>27000000</v>
      </c>
      <c r="D38" s="70"/>
      <c r="E38" s="70"/>
      <c r="F38" s="70"/>
      <c r="G38" s="70"/>
      <c r="H38" s="70"/>
      <c r="J38" s="1">
        <f t="shared" si="0"/>
        <v>1.03</v>
      </c>
    </row>
    <row r="39" spans="1:10" ht="30" customHeight="1">
      <c r="A39" s="71">
        <v>23020152</v>
      </c>
      <c r="B39" s="72" t="s">
        <v>152</v>
      </c>
      <c r="C39" s="70"/>
      <c r="D39" s="70"/>
      <c r="E39" s="70"/>
      <c r="F39" s="70"/>
      <c r="G39" s="70"/>
      <c r="H39" s="70"/>
      <c r="J39" s="1">
        <f t="shared" si="0"/>
        <v>1.03</v>
      </c>
    </row>
    <row r="40" spans="1:10" ht="30" customHeight="1">
      <c r="A40" s="71">
        <v>23020153</v>
      </c>
      <c r="B40" s="72" t="s">
        <v>184</v>
      </c>
      <c r="C40" s="70"/>
      <c r="D40" s="70"/>
      <c r="E40" s="70"/>
      <c r="F40" s="70"/>
      <c r="G40" s="70"/>
      <c r="H40" s="70"/>
      <c r="J40" s="1">
        <f t="shared" si="0"/>
        <v>1.03</v>
      </c>
    </row>
    <row r="41" spans="1:10" ht="30" customHeight="1">
      <c r="A41" s="71">
        <v>23020154</v>
      </c>
      <c r="B41" s="72" t="s">
        <v>185</v>
      </c>
      <c r="C41" s="70"/>
      <c r="D41" s="70"/>
      <c r="E41" s="70"/>
      <c r="F41" s="70"/>
      <c r="G41" s="70"/>
      <c r="H41" s="70"/>
      <c r="J41" s="1">
        <f t="shared" si="0"/>
        <v>1.03</v>
      </c>
    </row>
    <row r="42" spans="1:10" ht="30" customHeight="1">
      <c r="A42" s="71">
        <v>23020155</v>
      </c>
      <c r="B42" s="72" t="s">
        <v>186</v>
      </c>
      <c r="C42" s="70"/>
      <c r="D42" s="70"/>
      <c r="E42" s="70"/>
      <c r="F42" s="70"/>
      <c r="G42" s="70"/>
      <c r="H42" s="70"/>
      <c r="J42" s="1">
        <f t="shared" si="0"/>
        <v>1.03</v>
      </c>
    </row>
    <row r="43" spans="1:10" ht="30" customHeight="1">
      <c r="A43" s="71">
        <v>23020156</v>
      </c>
      <c r="B43" s="72" t="s">
        <v>100</v>
      </c>
      <c r="C43" s="70"/>
      <c r="D43" s="70"/>
      <c r="E43" s="70"/>
      <c r="F43" s="70"/>
      <c r="G43" s="70"/>
      <c r="H43" s="70"/>
      <c r="J43" s="1">
        <f t="shared" si="0"/>
        <v>1.03</v>
      </c>
    </row>
    <row r="44" spans="1:10" ht="30" customHeight="1">
      <c r="A44" s="71">
        <v>23020157</v>
      </c>
      <c r="B44" s="72" t="s">
        <v>327</v>
      </c>
      <c r="C44" s="70"/>
      <c r="D44" s="70">
        <v>50000000</v>
      </c>
      <c r="E44" s="15">
        <f>PRODUCT(D44,1.05)</f>
        <v>52500000</v>
      </c>
      <c r="F44" s="15">
        <f>PRODUCT(E44,1.05)</f>
        <v>55125000</v>
      </c>
      <c r="G44" s="70">
        <f>SUM(D44:F44)</f>
        <v>157625000</v>
      </c>
      <c r="H44" s="70"/>
    </row>
    <row r="45" spans="1:10" ht="30" customHeight="1">
      <c r="A45" s="107"/>
      <c r="B45" s="108" t="s">
        <v>37</v>
      </c>
      <c r="C45" s="109">
        <f>SUM(C35:C43)</f>
        <v>27000000</v>
      </c>
      <c r="D45" s="109">
        <f>SUM(D35:D44)</f>
        <v>50000000</v>
      </c>
      <c r="E45" s="110">
        <f>SUM(E44)</f>
        <v>52500000</v>
      </c>
      <c r="F45" s="110">
        <f>SUM(F44)</f>
        <v>55125000</v>
      </c>
      <c r="G45" s="109">
        <f>SUM(G44)</f>
        <v>157625000</v>
      </c>
      <c r="H45" s="109"/>
      <c r="J45" s="1">
        <f t="shared" si="0"/>
        <v>1.03</v>
      </c>
    </row>
    <row r="46" spans="1:10" ht="30" customHeight="1">
      <c r="A46" s="16"/>
      <c r="B46" s="13"/>
      <c r="C46" s="15"/>
      <c r="D46" s="15"/>
      <c r="E46" s="15"/>
      <c r="F46" s="15"/>
      <c r="G46" s="15"/>
      <c r="H46" s="15"/>
      <c r="J46" s="1">
        <f t="shared" si="0"/>
        <v>1.03</v>
      </c>
    </row>
    <row r="47" spans="1:10" ht="30" customHeight="1">
      <c r="A47" s="12">
        <v>23040100</v>
      </c>
      <c r="B47" s="13" t="s">
        <v>83</v>
      </c>
      <c r="C47" s="15"/>
      <c r="D47" s="15"/>
      <c r="E47" s="15"/>
      <c r="F47" s="15"/>
      <c r="G47" s="15"/>
      <c r="H47" s="15"/>
      <c r="J47" s="1">
        <f t="shared" si="0"/>
        <v>1.03</v>
      </c>
    </row>
    <row r="48" spans="1:10" ht="30" customHeight="1">
      <c r="A48" s="16">
        <v>23040101</v>
      </c>
      <c r="B48" s="17" t="s">
        <v>84</v>
      </c>
      <c r="C48" s="15"/>
      <c r="D48" s="15"/>
      <c r="E48" s="15"/>
      <c r="F48" s="15"/>
      <c r="G48" s="15"/>
      <c r="H48" s="15"/>
      <c r="J48" s="1">
        <f t="shared" si="0"/>
        <v>1.03</v>
      </c>
    </row>
    <row r="49" spans="1:10" ht="30" customHeight="1">
      <c r="A49" s="16">
        <v>23040102</v>
      </c>
      <c r="B49" s="17" t="s">
        <v>85</v>
      </c>
      <c r="C49" s="15"/>
      <c r="D49" s="15"/>
      <c r="E49" s="15"/>
      <c r="F49" s="15"/>
      <c r="G49" s="15"/>
      <c r="H49" s="15"/>
      <c r="J49" s="1">
        <f t="shared" si="0"/>
        <v>1.03</v>
      </c>
    </row>
    <row r="50" spans="1:10" ht="30" customHeight="1">
      <c r="A50" s="71">
        <v>23040108</v>
      </c>
      <c r="B50" s="72" t="s">
        <v>103</v>
      </c>
      <c r="C50" s="70"/>
      <c r="D50" s="70"/>
      <c r="E50" s="70"/>
      <c r="F50" s="70"/>
      <c r="G50" s="70"/>
      <c r="H50" s="70"/>
      <c r="J50" s="1">
        <f t="shared" si="0"/>
        <v>1.03</v>
      </c>
    </row>
    <row r="51" spans="1:10" ht="30" customHeight="1">
      <c r="A51" s="71">
        <v>23040109</v>
      </c>
      <c r="B51" s="72" t="s">
        <v>200</v>
      </c>
      <c r="C51" s="70"/>
      <c r="D51" s="70"/>
      <c r="E51" s="70"/>
      <c r="F51" s="70"/>
      <c r="G51" s="70"/>
      <c r="H51" s="70"/>
      <c r="J51" s="1">
        <f t="shared" si="0"/>
        <v>1.03</v>
      </c>
    </row>
    <row r="52" spans="1:10" ht="30" customHeight="1">
      <c r="A52" s="107"/>
      <c r="B52" s="108" t="s">
        <v>37</v>
      </c>
      <c r="C52" s="109">
        <v>0</v>
      </c>
      <c r="D52" s="109"/>
      <c r="E52" s="110"/>
      <c r="F52" s="110"/>
      <c r="G52" s="109"/>
      <c r="H52" s="109"/>
      <c r="J52" s="1">
        <f t="shared" si="0"/>
        <v>1.03</v>
      </c>
    </row>
    <row r="53" spans="1:10" ht="30" customHeight="1">
      <c r="A53" s="16"/>
      <c r="B53" s="13"/>
      <c r="C53" s="15"/>
      <c r="D53" s="15"/>
      <c r="E53" s="15"/>
      <c r="F53" s="15"/>
      <c r="G53" s="15"/>
      <c r="H53" s="15"/>
      <c r="J53" s="1">
        <f t="shared" si="0"/>
        <v>1.03</v>
      </c>
    </row>
    <row r="54" spans="1:10" ht="17.25" customHeight="1">
      <c r="A54" s="12">
        <v>23050100</v>
      </c>
      <c r="B54" s="13" t="s">
        <v>89</v>
      </c>
      <c r="C54" s="15"/>
      <c r="D54" s="15"/>
      <c r="E54" s="15"/>
      <c r="F54" s="15"/>
      <c r="G54" s="15"/>
      <c r="H54" s="15"/>
      <c r="J54" s="1">
        <f t="shared" si="0"/>
        <v>1.03</v>
      </c>
    </row>
    <row r="55" spans="1:10" ht="36" customHeight="1">
      <c r="A55" s="16">
        <v>23050101</v>
      </c>
      <c r="B55" s="17" t="s">
        <v>90</v>
      </c>
      <c r="C55" s="70">
        <v>402900000</v>
      </c>
      <c r="D55" s="70"/>
      <c r="E55" s="70"/>
      <c r="F55" s="70"/>
      <c r="G55" s="70"/>
      <c r="H55" s="15"/>
      <c r="J55" s="1">
        <f t="shared" si="0"/>
        <v>1.03</v>
      </c>
    </row>
    <row r="56" spans="1:10" ht="30" customHeight="1">
      <c r="A56" s="16">
        <v>23050102</v>
      </c>
      <c r="B56" s="17" t="s">
        <v>91</v>
      </c>
      <c r="C56" s="15"/>
      <c r="D56" s="15"/>
      <c r="E56" s="15"/>
      <c r="F56" s="15"/>
      <c r="G56" s="15"/>
      <c r="H56" s="15"/>
      <c r="J56" s="1">
        <f t="shared" si="0"/>
        <v>1.03</v>
      </c>
    </row>
    <row r="57" spans="1:10" ht="36" customHeight="1">
      <c r="A57" s="71">
        <v>23050149</v>
      </c>
      <c r="B57" s="75" t="s">
        <v>198</v>
      </c>
      <c r="C57" s="70"/>
      <c r="D57" s="70"/>
      <c r="E57" s="70"/>
      <c r="F57" s="70"/>
      <c r="G57" s="70"/>
      <c r="H57" s="70"/>
      <c r="J57" s="1">
        <f t="shared" si="0"/>
        <v>1.03</v>
      </c>
    </row>
    <row r="58" spans="1:10" ht="30" customHeight="1">
      <c r="A58" s="107"/>
      <c r="B58" s="108" t="s">
        <v>37</v>
      </c>
      <c r="C58" s="109">
        <f>SUM(C55:C57)</f>
        <v>402900000</v>
      </c>
      <c r="D58" s="109"/>
      <c r="E58" s="110"/>
      <c r="F58" s="110"/>
      <c r="G58" s="109"/>
      <c r="H58" s="109"/>
      <c r="J58" s="1">
        <f t="shared" si="0"/>
        <v>1.03</v>
      </c>
    </row>
    <row r="59" spans="1:10" ht="30" customHeight="1">
      <c r="A59" s="16"/>
      <c r="B59" s="13"/>
      <c r="C59" s="18"/>
      <c r="D59" s="18"/>
      <c r="E59" s="18"/>
      <c r="F59" s="18"/>
      <c r="G59" s="18"/>
      <c r="H59" s="18"/>
      <c r="J59" s="1">
        <f t="shared" si="0"/>
        <v>1.03</v>
      </c>
    </row>
    <row r="60" spans="1:10" ht="30" customHeight="1">
      <c r="A60" s="16"/>
      <c r="B60" s="13"/>
      <c r="C60" s="15"/>
      <c r="D60" s="15"/>
      <c r="E60" s="15"/>
      <c r="F60" s="15"/>
      <c r="G60" s="15"/>
      <c r="H60" s="15"/>
      <c r="J60" s="1">
        <f t="shared" si="0"/>
        <v>1.03</v>
      </c>
    </row>
    <row r="61" spans="1:10" ht="18.75">
      <c r="A61" s="107"/>
      <c r="B61" s="108" t="s">
        <v>95</v>
      </c>
      <c r="C61" s="125">
        <f>SUM(C58,C52,C45,C32,C20)</f>
        <v>950000000</v>
      </c>
      <c r="D61" s="125">
        <f>SUM(D58,D52,D45,D32,D20)</f>
        <v>249000000</v>
      </c>
      <c r="E61" s="125">
        <f>SUM(E58,E52,E45,E32,E20)</f>
        <v>261450000</v>
      </c>
      <c r="F61" s="125">
        <f>SUM(F58,F52,F45,F32,F20)</f>
        <v>274522500</v>
      </c>
      <c r="G61" s="125">
        <f>SUM(G58,G52,G45,G32,G20)</f>
        <v>784972500</v>
      </c>
      <c r="H61" s="109"/>
      <c r="J61" s="1">
        <f t="shared" si="0"/>
        <v>1.03</v>
      </c>
    </row>
    <row r="62" spans="1:10" ht="19.5" thickBot="1">
      <c r="A62" s="21"/>
      <c r="B62" s="22"/>
      <c r="C62" s="23"/>
      <c r="D62" s="23"/>
      <c r="E62" s="23"/>
      <c r="F62" s="23"/>
      <c r="G62" s="23"/>
      <c r="H62" s="23"/>
    </row>
    <row r="63" spans="1:10">
      <c r="C63" s="8"/>
      <c r="D63" s="8"/>
      <c r="E63" s="8"/>
      <c r="F63" s="8"/>
      <c r="G63" s="8"/>
      <c r="H63" s="8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5" firstPageNumber="305" orientation="landscape" useFirstPageNumber="1" verticalDpi="300" r:id="rId1"/>
  <headerFooter>
    <oddFooter>&amp;C&amp;"-,Bold"&amp;18&amp;P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dimension ref="A1:J95"/>
  <sheetViews>
    <sheetView view="pageBreakPreview" zoomScale="60" workbookViewId="0">
      <selection activeCell="C51" sqref="C51:E51"/>
    </sheetView>
  </sheetViews>
  <sheetFormatPr defaultColWidth="9.140625" defaultRowHeight="16.5"/>
  <cols>
    <col min="1" max="1" width="14.28515625" style="6" customWidth="1"/>
    <col min="2" max="2" width="96.7109375" style="1" bestFit="1" customWidth="1"/>
    <col min="3" max="3" width="20.5703125" style="1" customWidth="1"/>
    <col min="4" max="4" width="17.7109375" style="1" bestFit="1" customWidth="1"/>
    <col min="5" max="5" width="17.7109375" style="1" customWidth="1"/>
    <col min="6" max="6" width="26.140625" style="1" customWidth="1"/>
    <col min="7" max="7" width="17.28515625" style="1" bestFit="1" customWidth="1"/>
    <col min="8" max="8" width="9.140625" style="1"/>
    <col min="9" max="9" width="11.140625" style="1" bestFit="1" customWidth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271</v>
      </c>
      <c r="B3" s="174"/>
      <c r="C3" s="174"/>
      <c r="D3" s="174"/>
      <c r="E3" s="174"/>
      <c r="F3" s="174"/>
      <c r="G3" s="174"/>
    </row>
    <row r="4" spans="1:10" ht="88.5" customHeight="1">
      <c r="A4" s="12" t="s">
        <v>3</v>
      </c>
      <c r="B4" s="13" t="s">
        <v>4</v>
      </c>
      <c r="C4" s="14" t="s">
        <v>263</v>
      </c>
      <c r="D4" s="14" t="s">
        <v>312</v>
      </c>
      <c r="E4" s="14" t="s">
        <v>305</v>
      </c>
      <c r="F4" s="14" t="s">
        <v>6</v>
      </c>
      <c r="G4" s="14" t="s">
        <v>5</v>
      </c>
    </row>
    <row r="5" spans="1:10" ht="24.75" customHeight="1">
      <c r="A5" s="10"/>
      <c r="B5" s="2"/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</row>
    <row r="6" spans="1:10" ht="30" customHeight="1">
      <c r="A6" s="12">
        <v>23010100</v>
      </c>
      <c r="B6" s="13" t="s">
        <v>7</v>
      </c>
      <c r="C6" s="15"/>
      <c r="D6" s="15"/>
      <c r="E6" s="15"/>
      <c r="F6" s="15"/>
      <c r="G6" s="15"/>
    </row>
    <row r="7" spans="1:10" ht="30" customHeight="1">
      <c r="A7" s="16">
        <v>23010101</v>
      </c>
      <c r="B7" s="17" t="s">
        <v>96</v>
      </c>
      <c r="C7" s="15"/>
      <c r="D7" s="15"/>
      <c r="E7" s="15"/>
      <c r="F7" s="15"/>
      <c r="G7" s="15"/>
    </row>
    <row r="8" spans="1:10" s="11" customFormat="1" ht="30" customHeight="1">
      <c r="A8" s="16">
        <v>23010105</v>
      </c>
      <c r="B8" s="17" t="s">
        <v>11</v>
      </c>
      <c r="C8" s="15">
        <v>10000000</v>
      </c>
      <c r="D8" s="15">
        <f>PRODUCT(C8,1.05)</f>
        <v>10500000</v>
      </c>
      <c r="E8" s="15">
        <f>PRODUCT(D8,1.05)</f>
        <v>11025000</v>
      </c>
      <c r="F8" s="15">
        <f>SUM(C8:E8)</f>
        <v>31525000</v>
      </c>
      <c r="G8" s="15">
        <v>18000000</v>
      </c>
      <c r="I8" s="11">
        <f>PRODUCT(G8,1.03)</f>
        <v>18540000</v>
      </c>
    </row>
    <row r="9" spans="1:10" s="11" customFormat="1" ht="30" customHeight="1">
      <c r="A9" s="16">
        <v>23010113</v>
      </c>
      <c r="B9" s="17" t="s">
        <v>19</v>
      </c>
      <c r="C9" s="15"/>
      <c r="D9" s="15"/>
      <c r="E9" s="15"/>
      <c r="F9" s="15"/>
      <c r="G9" s="15">
        <v>2160000</v>
      </c>
      <c r="I9" s="11">
        <f t="shared" ref="I9:I51" si="0">PRODUCT(G9,1.03)</f>
        <v>2224800</v>
      </c>
    </row>
    <row r="10" spans="1:10" s="11" customFormat="1" ht="30" customHeight="1">
      <c r="A10" s="16">
        <v>23010114</v>
      </c>
      <c r="B10" s="17" t="s">
        <v>20</v>
      </c>
      <c r="C10" s="15"/>
      <c r="D10" s="15"/>
      <c r="E10" s="15"/>
      <c r="F10" s="15"/>
      <c r="G10" s="15">
        <v>1440000</v>
      </c>
      <c r="I10" s="11">
        <f t="shared" si="0"/>
        <v>1483200</v>
      </c>
    </row>
    <row r="11" spans="1:10" s="11" customFormat="1" ht="30" customHeight="1">
      <c r="A11" s="16">
        <v>23010115</v>
      </c>
      <c r="B11" s="17" t="s">
        <v>21</v>
      </c>
      <c r="C11" s="15"/>
      <c r="D11" s="15"/>
      <c r="E11" s="15"/>
      <c r="F11" s="15"/>
      <c r="G11" s="15"/>
      <c r="I11" s="11">
        <f t="shared" si="0"/>
        <v>1.03</v>
      </c>
    </row>
    <row r="12" spans="1:10" ht="30" customHeight="1">
      <c r="A12" s="16">
        <v>23010118</v>
      </c>
      <c r="B12" s="17" t="s">
        <v>24</v>
      </c>
      <c r="C12" s="15"/>
      <c r="D12" s="15"/>
      <c r="E12" s="15"/>
      <c r="F12" s="15"/>
      <c r="G12" s="15"/>
      <c r="I12" s="11">
        <f t="shared" si="0"/>
        <v>1.03</v>
      </c>
    </row>
    <row r="13" spans="1:10" ht="30" customHeight="1">
      <c r="A13" s="16">
        <v>23010119</v>
      </c>
      <c r="B13" s="17" t="s">
        <v>25</v>
      </c>
      <c r="C13" s="15">
        <v>6000000</v>
      </c>
      <c r="D13" s="15">
        <f>PRODUCT(C13,1.05)</f>
        <v>6300000</v>
      </c>
      <c r="E13" s="15">
        <f>PRODUCT(D13,1.05)</f>
        <v>6615000</v>
      </c>
      <c r="F13" s="15">
        <f>SUM(C13:E13)</f>
        <v>18915000</v>
      </c>
      <c r="G13" s="15">
        <v>12960000</v>
      </c>
      <c r="I13" s="11">
        <f t="shared" si="0"/>
        <v>13348800</v>
      </c>
    </row>
    <row r="14" spans="1:10" ht="30" customHeight="1">
      <c r="A14" s="16">
        <v>23010125</v>
      </c>
      <c r="B14" s="17" t="s">
        <v>31</v>
      </c>
      <c r="C14" s="15">
        <v>200000</v>
      </c>
      <c r="D14" s="15">
        <f>PRODUCT(C14,1.05)</f>
        <v>210000</v>
      </c>
      <c r="E14" s="15">
        <f>PRODUCT(D14,1.05)</f>
        <v>220500</v>
      </c>
      <c r="F14" s="15">
        <f>SUM(C14:E14)</f>
        <v>630500</v>
      </c>
      <c r="G14" s="15">
        <v>3600000</v>
      </c>
      <c r="I14" s="11">
        <f t="shared" si="0"/>
        <v>3708000</v>
      </c>
      <c r="J14" s="64"/>
    </row>
    <row r="15" spans="1:10" ht="30" customHeight="1">
      <c r="A15" s="71">
        <v>23010153</v>
      </c>
      <c r="B15" s="72" t="s">
        <v>134</v>
      </c>
      <c r="C15" s="70"/>
      <c r="D15" s="70"/>
      <c r="E15" s="70"/>
      <c r="F15" s="70"/>
      <c r="G15" s="70"/>
      <c r="I15" s="11">
        <f t="shared" si="0"/>
        <v>1.03</v>
      </c>
    </row>
    <row r="16" spans="1:10" ht="30" customHeight="1">
      <c r="A16" s="107"/>
      <c r="B16" s="108" t="s">
        <v>37</v>
      </c>
      <c r="C16" s="109">
        <f>SUM(C8:C15)</f>
        <v>16200000</v>
      </c>
      <c r="D16" s="110">
        <f>SUM(D8:D15)</f>
        <v>17010000</v>
      </c>
      <c r="E16" s="110">
        <f>SUM(E8:E15)</f>
        <v>17860500</v>
      </c>
      <c r="F16" s="109">
        <f>SUM(F8:F15)</f>
        <v>51070500</v>
      </c>
      <c r="G16" s="109">
        <v>38160000</v>
      </c>
      <c r="I16" s="11">
        <f t="shared" si="0"/>
        <v>39304800</v>
      </c>
    </row>
    <row r="17" spans="1:9" ht="30" customHeight="1">
      <c r="A17" s="16"/>
      <c r="B17" s="17"/>
      <c r="C17" s="15"/>
      <c r="D17" s="15"/>
      <c r="E17" s="15"/>
      <c r="F17" s="15"/>
      <c r="G17" s="15"/>
      <c r="I17" s="11">
        <f t="shared" si="0"/>
        <v>1.03</v>
      </c>
    </row>
    <row r="18" spans="1:9" ht="30" customHeight="1">
      <c r="A18" s="12">
        <v>23020100</v>
      </c>
      <c r="B18" s="13" t="s">
        <v>38</v>
      </c>
      <c r="C18" s="15"/>
      <c r="D18" s="15"/>
      <c r="E18" s="15"/>
      <c r="F18" s="15"/>
      <c r="G18" s="15"/>
      <c r="I18" s="11">
        <f t="shared" si="0"/>
        <v>1.03</v>
      </c>
    </row>
    <row r="19" spans="1:9" ht="30" customHeight="1">
      <c r="A19" s="16">
        <v>23020101</v>
      </c>
      <c r="B19" s="17" t="s">
        <v>102</v>
      </c>
      <c r="C19" s="15">
        <v>10000000</v>
      </c>
      <c r="D19" s="15">
        <f>PRODUCT(C19,1.05)</f>
        <v>10500000</v>
      </c>
      <c r="E19" s="15">
        <f>PRODUCT(D19,1.05)</f>
        <v>11025000</v>
      </c>
      <c r="F19" s="15">
        <f>SUM(C19:E19)</f>
        <v>31525000</v>
      </c>
      <c r="G19" s="15">
        <v>18000000</v>
      </c>
      <c r="I19" s="11">
        <f t="shared" si="0"/>
        <v>18540000</v>
      </c>
    </row>
    <row r="20" spans="1:9" ht="30" customHeight="1">
      <c r="A20" s="16">
        <v>23020102</v>
      </c>
      <c r="B20" s="17" t="s">
        <v>40</v>
      </c>
      <c r="C20" s="15">
        <v>50000000</v>
      </c>
      <c r="D20" s="15">
        <f>PRODUCT(C20,1.05)</f>
        <v>52500000</v>
      </c>
      <c r="E20" s="15">
        <f>PRODUCT(D20,1.05)</f>
        <v>55125000</v>
      </c>
      <c r="F20" s="127">
        <f>SUM(C20:E20)</f>
        <v>157625000</v>
      </c>
      <c r="G20" s="15">
        <v>144000000</v>
      </c>
      <c r="I20" s="11">
        <f t="shared" si="0"/>
        <v>148320000</v>
      </c>
    </row>
    <row r="21" spans="1:9" ht="30" customHeight="1">
      <c r="A21" s="16">
        <v>23020111</v>
      </c>
      <c r="B21" s="17" t="s">
        <v>47</v>
      </c>
      <c r="C21" s="70"/>
      <c r="D21" s="15"/>
      <c r="E21" s="15"/>
      <c r="F21" s="15"/>
      <c r="G21" s="15"/>
      <c r="I21" s="11">
        <f t="shared" si="0"/>
        <v>1.03</v>
      </c>
    </row>
    <row r="22" spans="1:9" ht="30" customHeight="1">
      <c r="A22" s="16">
        <v>23020112</v>
      </c>
      <c r="B22" s="17" t="s">
        <v>48</v>
      </c>
      <c r="C22" s="15"/>
      <c r="D22" s="15"/>
      <c r="E22" s="15"/>
      <c r="F22" s="15"/>
      <c r="G22" s="15"/>
      <c r="I22" s="11">
        <f t="shared" si="0"/>
        <v>1.03</v>
      </c>
    </row>
    <row r="23" spans="1:9" ht="30" customHeight="1">
      <c r="A23" s="71">
        <v>23020150</v>
      </c>
      <c r="B23" s="72" t="s">
        <v>154</v>
      </c>
      <c r="C23" s="70"/>
      <c r="D23" s="70"/>
      <c r="E23" s="70"/>
      <c r="F23" s="70"/>
      <c r="G23" s="70"/>
      <c r="I23" s="11">
        <f t="shared" si="0"/>
        <v>1.03</v>
      </c>
    </row>
    <row r="24" spans="1:9" ht="30" customHeight="1">
      <c r="A24" s="71">
        <v>23020151</v>
      </c>
      <c r="B24" s="72" t="s">
        <v>155</v>
      </c>
      <c r="C24" s="70"/>
      <c r="D24" s="70"/>
      <c r="E24" s="70"/>
      <c r="F24" s="70"/>
      <c r="G24" s="70"/>
      <c r="I24" s="11">
        <f t="shared" si="0"/>
        <v>1.03</v>
      </c>
    </row>
    <row r="25" spans="1:9" ht="30" customHeight="1">
      <c r="A25" s="71">
        <v>23020152</v>
      </c>
      <c r="B25" s="72" t="s">
        <v>172</v>
      </c>
      <c r="C25" s="70"/>
      <c r="D25" s="70"/>
      <c r="E25" s="70"/>
      <c r="F25" s="70"/>
      <c r="G25" s="70"/>
      <c r="I25" s="11">
        <f t="shared" si="0"/>
        <v>1.03</v>
      </c>
    </row>
    <row r="26" spans="1:9" ht="30" customHeight="1">
      <c r="A26" s="107"/>
      <c r="B26" s="108" t="s">
        <v>37</v>
      </c>
      <c r="C26" s="109">
        <f>SUM(C19:C25)</f>
        <v>60000000</v>
      </c>
      <c r="D26" s="110">
        <f>SUM(D19:D25)</f>
        <v>63000000</v>
      </c>
      <c r="E26" s="110">
        <f>SUM(E19:E25)</f>
        <v>66150000</v>
      </c>
      <c r="F26" s="109">
        <f>SUM(F19:F25)</f>
        <v>189150000</v>
      </c>
      <c r="G26" s="109">
        <v>162000000</v>
      </c>
      <c r="I26" s="11">
        <f t="shared" si="0"/>
        <v>166860000</v>
      </c>
    </row>
    <row r="27" spans="1:9" ht="30" customHeight="1">
      <c r="A27" s="16"/>
      <c r="B27" s="13"/>
      <c r="C27" s="15"/>
      <c r="D27" s="15"/>
      <c r="E27" s="15"/>
      <c r="F27" s="15"/>
      <c r="G27" s="15"/>
      <c r="I27" s="11">
        <f t="shared" si="0"/>
        <v>1.03</v>
      </c>
    </row>
    <row r="28" spans="1:9" ht="30" customHeight="1">
      <c r="A28" s="12">
        <v>23030100</v>
      </c>
      <c r="B28" s="13" t="s">
        <v>61</v>
      </c>
      <c r="C28" s="15"/>
      <c r="D28" s="15"/>
      <c r="E28" s="15"/>
      <c r="F28" s="15"/>
      <c r="G28" s="15"/>
      <c r="I28" s="11">
        <f t="shared" si="0"/>
        <v>1.03</v>
      </c>
    </row>
    <row r="29" spans="1:9" ht="30" customHeight="1">
      <c r="A29" s="16">
        <v>23030101</v>
      </c>
      <c r="B29" s="17" t="s">
        <v>62</v>
      </c>
      <c r="C29" s="15">
        <v>7000000</v>
      </c>
      <c r="D29" s="15">
        <f>PRODUCT(C29,1.05)</f>
        <v>7350000</v>
      </c>
      <c r="E29" s="15">
        <f>PRODUCT(D29,1.05)</f>
        <v>7717500</v>
      </c>
      <c r="F29" s="15">
        <f>SUM(C29:E29)</f>
        <v>22067500</v>
      </c>
      <c r="G29" s="15">
        <v>7200000</v>
      </c>
      <c r="I29" s="11">
        <f t="shared" si="0"/>
        <v>7416000</v>
      </c>
    </row>
    <row r="30" spans="1:9" ht="30" customHeight="1">
      <c r="A30" s="16">
        <v>23030102</v>
      </c>
      <c r="B30" s="17" t="s">
        <v>63</v>
      </c>
      <c r="C30" s="15">
        <v>0</v>
      </c>
      <c r="D30" s="15"/>
      <c r="E30" s="15"/>
      <c r="F30" s="15">
        <f>SUM(C30:E30)</f>
        <v>0</v>
      </c>
      <c r="G30" s="15">
        <v>0</v>
      </c>
      <c r="I30" s="11">
        <f t="shared" si="0"/>
        <v>0</v>
      </c>
    </row>
    <row r="31" spans="1:9" ht="30" customHeight="1">
      <c r="A31" s="16">
        <v>23030121</v>
      </c>
      <c r="B31" s="17" t="s">
        <v>77</v>
      </c>
      <c r="C31" s="15">
        <v>15000000</v>
      </c>
      <c r="D31" s="15">
        <f>PRODUCT(C31,1.05)</f>
        <v>15750000</v>
      </c>
      <c r="E31" s="15">
        <f>PRODUCT(D31,1.05)</f>
        <v>16537500</v>
      </c>
      <c r="F31" s="15">
        <f>SUM(C31:E31)</f>
        <v>47287500</v>
      </c>
      <c r="G31" s="15">
        <v>28800000</v>
      </c>
      <c r="I31" s="11">
        <f t="shared" si="0"/>
        <v>29664000</v>
      </c>
    </row>
    <row r="32" spans="1:9" ht="30" customHeight="1">
      <c r="A32" s="71">
        <v>23020152</v>
      </c>
      <c r="B32" s="72" t="s">
        <v>152</v>
      </c>
      <c r="C32" s="70"/>
      <c r="D32" s="70"/>
      <c r="E32" s="70"/>
      <c r="F32" s="70"/>
      <c r="G32" s="70"/>
      <c r="I32" s="11">
        <f t="shared" si="0"/>
        <v>1.03</v>
      </c>
    </row>
    <row r="33" spans="1:9" ht="30" customHeight="1">
      <c r="A33" s="71">
        <v>23020153</v>
      </c>
      <c r="B33" s="72" t="s">
        <v>184</v>
      </c>
      <c r="C33" s="70"/>
      <c r="D33" s="70"/>
      <c r="E33" s="70"/>
      <c r="F33" s="70"/>
      <c r="G33" s="70"/>
      <c r="I33" s="11">
        <f t="shared" si="0"/>
        <v>1.03</v>
      </c>
    </row>
    <row r="34" spans="1:9" ht="30" customHeight="1">
      <c r="A34" s="71">
        <v>23020154</v>
      </c>
      <c r="B34" s="72" t="s">
        <v>185</v>
      </c>
      <c r="C34" s="70"/>
      <c r="D34" s="70"/>
      <c r="E34" s="70"/>
      <c r="F34" s="70"/>
      <c r="G34" s="70"/>
      <c r="I34" s="11">
        <f t="shared" si="0"/>
        <v>1.03</v>
      </c>
    </row>
    <row r="35" spans="1:9" ht="30" customHeight="1">
      <c r="A35" s="71">
        <v>23020155</v>
      </c>
      <c r="B35" s="72" t="s">
        <v>186</v>
      </c>
      <c r="C35" s="70"/>
      <c r="D35" s="70"/>
      <c r="E35" s="70"/>
      <c r="F35" s="70"/>
      <c r="G35" s="70"/>
      <c r="I35" s="11">
        <f t="shared" si="0"/>
        <v>1.03</v>
      </c>
    </row>
    <row r="36" spans="1:9" ht="30" customHeight="1">
      <c r="A36" s="71">
        <v>23020156</v>
      </c>
      <c r="B36" s="72" t="s">
        <v>100</v>
      </c>
      <c r="C36" s="70"/>
      <c r="D36" s="70"/>
      <c r="E36" s="70"/>
      <c r="F36" s="70"/>
      <c r="G36" s="70"/>
      <c r="I36" s="11">
        <f t="shared" si="0"/>
        <v>1.03</v>
      </c>
    </row>
    <row r="37" spans="1:9" ht="30" customHeight="1">
      <c r="A37" s="107"/>
      <c r="B37" s="108" t="s">
        <v>37</v>
      </c>
      <c r="C37" s="109">
        <f>SUM(C29:C36)</f>
        <v>22000000</v>
      </c>
      <c r="D37" s="110">
        <f>SUM(D29:D36)</f>
        <v>23100000</v>
      </c>
      <c r="E37" s="110">
        <f>SUM(E29:E36)</f>
        <v>24255000</v>
      </c>
      <c r="F37" s="109">
        <f>SUM(F29:F36)</f>
        <v>69355000</v>
      </c>
      <c r="G37" s="109">
        <v>36000000</v>
      </c>
      <c r="I37" s="11">
        <f t="shared" si="0"/>
        <v>37080000</v>
      </c>
    </row>
    <row r="38" spans="1:9" ht="30" customHeight="1">
      <c r="A38" s="16"/>
      <c r="B38" s="13"/>
      <c r="C38" s="15"/>
      <c r="D38" s="15"/>
      <c r="E38" s="15"/>
      <c r="F38" s="15"/>
      <c r="G38" s="15"/>
      <c r="I38" s="11">
        <f t="shared" si="0"/>
        <v>1.03</v>
      </c>
    </row>
    <row r="39" spans="1:9" ht="30" customHeight="1">
      <c r="A39" s="12">
        <v>23040100</v>
      </c>
      <c r="B39" s="13" t="s">
        <v>83</v>
      </c>
      <c r="C39" s="15"/>
      <c r="D39" s="15"/>
      <c r="E39" s="15"/>
      <c r="F39" s="15"/>
      <c r="G39" s="15"/>
      <c r="I39" s="11">
        <f t="shared" si="0"/>
        <v>1.03</v>
      </c>
    </row>
    <row r="40" spans="1:9" ht="30" customHeight="1">
      <c r="A40" s="16">
        <v>23040101</v>
      </c>
      <c r="B40" s="17" t="s">
        <v>84</v>
      </c>
      <c r="C40" s="15"/>
      <c r="D40" s="15"/>
      <c r="E40" s="15"/>
      <c r="F40" s="15"/>
      <c r="G40" s="15"/>
      <c r="I40" s="11">
        <f t="shared" si="0"/>
        <v>1.03</v>
      </c>
    </row>
    <row r="41" spans="1:9" ht="30" customHeight="1">
      <c r="A41" s="71">
        <v>23040108</v>
      </c>
      <c r="B41" s="72" t="s">
        <v>103</v>
      </c>
      <c r="C41" s="70"/>
      <c r="D41" s="70"/>
      <c r="E41" s="70"/>
      <c r="F41" s="70"/>
      <c r="G41" s="70"/>
      <c r="I41" s="11">
        <f t="shared" si="0"/>
        <v>1.03</v>
      </c>
    </row>
    <row r="42" spans="1:9" ht="30" customHeight="1">
      <c r="A42" s="71">
        <v>23040109</v>
      </c>
      <c r="B42" s="72" t="s">
        <v>200</v>
      </c>
      <c r="C42" s="70"/>
      <c r="D42" s="70"/>
      <c r="E42" s="70"/>
      <c r="F42" s="70"/>
      <c r="G42" s="70"/>
      <c r="I42" s="11">
        <f t="shared" si="0"/>
        <v>1.03</v>
      </c>
    </row>
    <row r="43" spans="1:9" ht="30" customHeight="1">
      <c r="A43" s="107"/>
      <c r="B43" s="108" t="s">
        <v>37</v>
      </c>
      <c r="C43" s="109"/>
      <c r="D43" s="110"/>
      <c r="E43" s="110"/>
      <c r="F43" s="109"/>
      <c r="G43" s="109"/>
      <c r="I43" s="11">
        <f t="shared" si="0"/>
        <v>1.03</v>
      </c>
    </row>
    <row r="44" spans="1:9" ht="30" customHeight="1">
      <c r="A44" s="16"/>
      <c r="B44" s="13"/>
      <c r="C44" s="15"/>
      <c r="D44" s="15"/>
      <c r="E44" s="15"/>
      <c r="F44" s="15"/>
      <c r="G44" s="15"/>
      <c r="I44" s="11">
        <f t="shared" si="0"/>
        <v>1.03</v>
      </c>
    </row>
    <row r="45" spans="1:9" ht="30" customHeight="1">
      <c r="A45" s="12">
        <v>23050100</v>
      </c>
      <c r="B45" s="13" t="s">
        <v>89</v>
      </c>
      <c r="C45" s="15"/>
      <c r="D45" s="15"/>
      <c r="E45" s="15"/>
      <c r="F45" s="15"/>
      <c r="G45" s="15"/>
      <c r="I45" s="11">
        <f t="shared" si="0"/>
        <v>1.03</v>
      </c>
    </row>
    <row r="46" spans="1:9" ht="30" customHeight="1">
      <c r="A46" s="16">
        <v>23050101</v>
      </c>
      <c r="B46" s="17" t="s">
        <v>90</v>
      </c>
      <c r="C46" s="15"/>
      <c r="D46" s="15"/>
      <c r="E46" s="15"/>
      <c r="F46" s="15"/>
      <c r="G46" s="15"/>
      <c r="I46" s="11">
        <f t="shared" si="0"/>
        <v>1.03</v>
      </c>
    </row>
    <row r="47" spans="1:9" ht="30" customHeight="1">
      <c r="A47" s="16">
        <v>23050102</v>
      </c>
      <c r="B47" s="17" t="s">
        <v>91</v>
      </c>
      <c r="C47" s="15"/>
      <c r="D47" s="15"/>
      <c r="E47" s="15"/>
      <c r="F47" s="15"/>
      <c r="G47" s="15"/>
      <c r="I47" s="11">
        <f t="shared" si="0"/>
        <v>1.03</v>
      </c>
    </row>
    <row r="48" spans="1:9" ht="30" customHeight="1">
      <c r="A48" s="107"/>
      <c r="B48" s="108" t="s">
        <v>37</v>
      </c>
      <c r="C48" s="109"/>
      <c r="D48" s="110"/>
      <c r="E48" s="110"/>
      <c r="F48" s="109"/>
      <c r="G48" s="109"/>
      <c r="I48" s="11">
        <f t="shared" si="0"/>
        <v>1.03</v>
      </c>
    </row>
    <row r="49" spans="1:9" ht="30" customHeight="1">
      <c r="A49" s="16"/>
      <c r="B49" s="13"/>
      <c r="C49" s="18"/>
      <c r="D49" s="18"/>
      <c r="E49" s="18"/>
      <c r="F49" s="18"/>
      <c r="G49" s="18"/>
      <c r="I49" s="11">
        <f t="shared" si="0"/>
        <v>1.03</v>
      </c>
    </row>
    <row r="50" spans="1:9" ht="30" customHeight="1">
      <c r="A50" s="16"/>
      <c r="B50" s="13"/>
      <c r="C50" s="15"/>
      <c r="D50" s="15"/>
      <c r="E50" s="15"/>
      <c r="F50" s="15"/>
      <c r="G50" s="15"/>
      <c r="I50" s="11">
        <f t="shared" si="0"/>
        <v>1.03</v>
      </c>
    </row>
    <row r="51" spans="1:9" ht="30" customHeight="1">
      <c r="A51" s="107"/>
      <c r="B51" s="108" t="s">
        <v>95</v>
      </c>
      <c r="C51" s="109">
        <f>SUM(C48,C43,C37,C26,C16)</f>
        <v>98200000</v>
      </c>
      <c r="D51" s="109">
        <f t="shared" ref="D51:F51" si="1">SUM(D48,D43,D37,D26,D16)</f>
        <v>103110000</v>
      </c>
      <c r="E51" s="109">
        <f t="shared" si="1"/>
        <v>108265500</v>
      </c>
      <c r="F51" s="109">
        <f t="shared" si="1"/>
        <v>309575500</v>
      </c>
      <c r="G51" s="109">
        <v>236160000</v>
      </c>
      <c r="I51" s="11">
        <f t="shared" si="0"/>
        <v>243244800</v>
      </c>
    </row>
    <row r="52" spans="1:9" ht="30" customHeight="1" thickBot="1">
      <c r="A52" s="21"/>
      <c r="B52" s="22"/>
      <c r="C52" s="23"/>
      <c r="D52" s="23"/>
      <c r="E52" s="23"/>
      <c r="F52" s="23"/>
      <c r="G52" s="23"/>
    </row>
    <row r="53" spans="1:9">
      <c r="C53" s="8"/>
      <c r="D53" s="8"/>
      <c r="E53" s="8"/>
      <c r="F53" s="8"/>
      <c r="G53" s="8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3">
    <mergeCell ref="A1:G1"/>
    <mergeCell ref="A2:G2"/>
    <mergeCell ref="A3:G3"/>
  </mergeCells>
  <pageMargins left="0.7" right="0.7" top="0.75" bottom="0.75" header="0.3" footer="0.3"/>
  <pageSetup scale="55" firstPageNumber="307" orientation="landscape" useFirstPageNumber="1" verticalDpi="300" r:id="rId1"/>
  <headerFooter>
    <oddFooter>&amp;C&amp;"-,Bold"&amp;18&amp;P</oddFooter>
  </headerFooter>
  <rowBreaks count="1" manualBreakCount="1">
    <brk id="27" max="8" man="1"/>
  </rowBreaks>
</worksheet>
</file>

<file path=xl/worksheets/sheet75.xml><?xml version="1.0" encoding="utf-8"?>
<worksheet xmlns="http://schemas.openxmlformats.org/spreadsheetml/2006/main" xmlns:r="http://schemas.openxmlformats.org/officeDocument/2006/relationships">
  <dimension ref="A1:J95"/>
  <sheetViews>
    <sheetView view="pageBreakPreview" topLeftCell="A16" zoomScale="60" workbookViewId="0">
      <selection activeCell="C51" sqref="C51:E51"/>
    </sheetView>
  </sheetViews>
  <sheetFormatPr defaultColWidth="9.140625" defaultRowHeight="16.5"/>
  <cols>
    <col min="1" max="1" width="14.28515625" style="6" customWidth="1"/>
    <col min="2" max="2" width="96.7109375" style="1" bestFit="1" customWidth="1"/>
    <col min="3" max="3" width="20.5703125" style="1" customWidth="1"/>
    <col min="4" max="4" width="17.7109375" style="1" bestFit="1" customWidth="1"/>
    <col min="5" max="5" width="17.7109375" style="1" customWidth="1"/>
    <col min="6" max="6" width="26.140625" style="1" customWidth="1"/>
    <col min="7" max="7" width="17.28515625" style="1" bestFit="1" customWidth="1"/>
    <col min="8" max="8" width="9.140625" style="1"/>
    <col min="9" max="9" width="11.140625" style="1" bestFit="1" customWidth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367</v>
      </c>
      <c r="B3" s="174"/>
      <c r="C3" s="174"/>
      <c r="D3" s="174"/>
      <c r="E3" s="174"/>
      <c r="F3" s="174"/>
      <c r="G3" s="174"/>
    </row>
    <row r="4" spans="1:10" ht="88.5" customHeight="1">
      <c r="A4" s="12" t="s">
        <v>3</v>
      </c>
      <c r="B4" s="13" t="s">
        <v>4</v>
      </c>
      <c r="C4" s="14" t="s">
        <v>263</v>
      </c>
      <c r="D4" s="14" t="s">
        <v>312</v>
      </c>
      <c r="E4" s="14" t="s">
        <v>305</v>
      </c>
      <c r="F4" s="14" t="s">
        <v>6</v>
      </c>
      <c r="G4" s="14" t="s">
        <v>5</v>
      </c>
    </row>
    <row r="5" spans="1:10" ht="24.75" customHeight="1">
      <c r="A5" s="10"/>
      <c r="B5" s="2"/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</row>
    <row r="6" spans="1:10" ht="30" customHeight="1">
      <c r="A6" s="12">
        <v>23010100</v>
      </c>
      <c r="B6" s="13" t="s">
        <v>7</v>
      </c>
      <c r="C6" s="15"/>
      <c r="D6" s="15"/>
      <c r="E6" s="15"/>
      <c r="F6" s="15"/>
      <c r="G6" s="15"/>
    </row>
    <row r="7" spans="1:10" ht="30" customHeight="1">
      <c r="A7" s="16">
        <v>23010101</v>
      </c>
      <c r="B7" s="17" t="s">
        <v>96</v>
      </c>
      <c r="C7" s="15"/>
      <c r="D7" s="15"/>
      <c r="E7" s="15"/>
      <c r="F7" s="15"/>
      <c r="G7" s="15"/>
    </row>
    <row r="8" spans="1:10" s="11" customFormat="1" ht="30" customHeight="1">
      <c r="A8" s="16">
        <v>23010105</v>
      </c>
      <c r="B8" s="17" t="s">
        <v>11</v>
      </c>
      <c r="C8" s="15">
        <v>5000000</v>
      </c>
      <c r="D8" s="15">
        <f>PRODUCT(C8,1.05)</f>
        <v>5250000</v>
      </c>
      <c r="E8" s="15">
        <f>PRODUCT(D8,1.05)</f>
        <v>5512500</v>
      </c>
      <c r="F8" s="15">
        <f>SUM(C8:E8)</f>
        <v>15762500</v>
      </c>
      <c r="G8" s="15"/>
      <c r="I8" s="11">
        <f>PRODUCT(G8,1.03)</f>
        <v>1.03</v>
      </c>
    </row>
    <row r="9" spans="1:10" s="11" customFormat="1" ht="30" customHeight="1">
      <c r="A9" s="16">
        <v>23010113</v>
      </c>
      <c r="B9" s="17" t="s">
        <v>19</v>
      </c>
      <c r="C9" s="15">
        <v>2000000</v>
      </c>
      <c r="D9" s="15">
        <f t="shared" ref="D9:E9" si="0">PRODUCT(C9,1.05)</f>
        <v>2100000</v>
      </c>
      <c r="E9" s="15">
        <f t="shared" si="0"/>
        <v>2205000</v>
      </c>
      <c r="F9" s="15">
        <f>SUM(C9:E9)</f>
        <v>6305000</v>
      </c>
      <c r="G9" s="15"/>
      <c r="I9" s="11">
        <f t="shared" ref="I9:I51" si="1">PRODUCT(G9,1.03)</f>
        <v>1.03</v>
      </c>
    </row>
    <row r="10" spans="1:10" s="11" customFormat="1" ht="30" customHeight="1">
      <c r="A10" s="16">
        <v>23010114</v>
      </c>
      <c r="B10" s="17" t="s">
        <v>20</v>
      </c>
      <c r="C10" s="15">
        <v>1000000</v>
      </c>
      <c r="D10" s="15">
        <f t="shared" ref="D10:E10" si="2">PRODUCT(C10,1.05)</f>
        <v>1050000</v>
      </c>
      <c r="E10" s="15">
        <f t="shared" si="2"/>
        <v>1102500</v>
      </c>
      <c r="F10" s="15">
        <f>SUM(C10:E10)</f>
        <v>3152500</v>
      </c>
      <c r="G10" s="15"/>
      <c r="I10" s="11">
        <f t="shared" si="1"/>
        <v>1.03</v>
      </c>
    </row>
    <row r="11" spans="1:10" s="11" customFormat="1" ht="30" customHeight="1">
      <c r="A11" s="16">
        <v>23010115</v>
      </c>
      <c r="B11" s="17" t="s">
        <v>21</v>
      </c>
      <c r="C11" s="15"/>
      <c r="D11" s="15"/>
      <c r="E11" s="15"/>
      <c r="F11" s="15"/>
      <c r="G11" s="15"/>
      <c r="I11" s="11">
        <f t="shared" si="1"/>
        <v>1.03</v>
      </c>
    </row>
    <row r="12" spans="1:10" ht="30" customHeight="1">
      <c r="A12" s="16">
        <v>23010118</v>
      </c>
      <c r="B12" s="17" t="s">
        <v>24</v>
      </c>
      <c r="C12" s="15"/>
      <c r="D12" s="15"/>
      <c r="E12" s="15"/>
      <c r="F12" s="15"/>
      <c r="G12" s="15"/>
      <c r="I12" s="11">
        <f t="shared" si="1"/>
        <v>1.03</v>
      </c>
    </row>
    <row r="13" spans="1:10" ht="30" customHeight="1">
      <c r="A13" s="16">
        <v>23010119</v>
      </c>
      <c r="B13" s="17" t="s">
        <v>25</v>
      </c>
      <c r="C13" s="15"/>
      <c r="D13" s="15"/>
      <c r="E13" s="15"/>
      <c r="F13" s="15"/>
      <c r="G13" s="15"/>
      <c r="I13" s="11">
        <f t="shared" si="1"/>
        <v>1.03</v>
      </c>
    </row>
    <row r="14" spans="1:10" ht="30" customHeight="1">
      <c r="A14" s="16">
        <v>23010125</v>
      </c>
      <c r="B14" s="17" t="s">
        <v>31</v>
      </c>
      <c r="C14" s="15"/>
      <c r="D14" s="15"/>
      <c r="E14" s="15"/>
      <c r="F14" s="15"/>
      <c r="G14" s="15"/>
      <c r="I14" s="11">
        <f t="shared" si="1"/>
        <v>1.03</v>
      </c>
      <c r="J14" s="64"/>
    </row>
    <row r="15" spans="1:10" ht="30" customHeight="1">
      <c r="A15" s="71">
        <v>23010153</v>
      </c>
      <c r="B15" s="72" t="s">
        <v>134</v>
      </c>
      <c r="C15" s="70"/>
      <c r="D15" s="70"/>
      <c r="E15" s="70"/>
      <c r="F15" s="70"/>
      <c r="G15" s="70"/>
      <c r="I15" s="11">
        <f t="shared" si="1"/>
        <v>1.03</v>
      </c>
    </row>
    <row r="16" spans="1:10" ht="30" customHeight="1">
      <c r="A16" s="107"/>
      <c r="B16" s="108" t="s">
        <v>37</v>
      </c>
      <c r="C16" s="109">
        <f>SUM(C8:C15)</f>
        <v>8000000</v>
      </c>
      <c r="D16" s="125">
        <f>SUM(D8:D15)</f>
        <v>8400000</v>
      </c>
      <c r="E16" s="125">
        <f>SUM(E8:E15)</f>
        <v>8820000</v>
      </c>
      <c r="F16" s="109">
        <f>SUM(F8:F15)</f>
        <v>25220000</v>
      </c>
      <c r="G16" s="109"/>
      <c r="I16" s="11">
        <f t="shared" si="1"/>
        <v>1.03</v>
      </c>
    </row>
    <row r="17" spans="1:9" ht="30" customHeight="1">
      <c r="A17" s="16"/>
      <c r="B17" s="17"/>
      <c r="C17" s="15"/>
      <c r="D17" s="15"/>
      <c r="E17" s="15"/>
      <c r="F17" s="15"/>
      <c r="G17" s="15"/>
      <c r="I17" s="11">
        <f t="shared" si="1"/>
        <v>1.03</v>
      </c>
    </row>
    <row r="18" spans="1:9" ht="30" customHeight="1">
      <c r="A18" s="12">
        <v>23020100</v>
      </c>
      <c r="B18" s="13" t="s">
        <v>38</v>
      </c>
      <c r="C18" s="15"/>
      <c r="D18" s="15"/>
      <c r="E18" s="15"/>
      <c r="F18" s="15"/>
      <c r="G18" s="15"/>
      <c r="I18" s="11">
        <f t="shared" si="1"/>
        <v>1.03</v>
      </c>
    </row>
    <row r="19" spans="1:9" ht="30" customHeight="1">
      <c r="A19" s="16">
        <v>23020101</v>
      </c>
      <c r="B19" s="17" t="s">
        <v>102</v>
      </c>
      <c r="C19" s="15">
        <v>15000000</v>
      </c>
      <c r="D19" s="15">
        <f>PRODUCT(C19,1.05)</f>
        <v>15750000</v>
      </c>
      <c r="E19" s="15">
        <f>PRODUCT(D19,1.05)</f>
        <v>16537500</v>
      </c>
      <c r="F19" s="15">
        <f>SUM(C19:E19)</f>
        <v>47287500</v>
      </c>
      <c r="G19" s="15"/>
      <c r="I19" s="11">
        <f t="shared" si="1"/>
        <v>1.03</v>
      </c>
    </row>
    <row r="20" spans="1:9" ht="30" customHeight="1">
      <c r="A20" s="16">
        <v>23020102</v>
      </c>
      <c r="B20" s="17" t="s">
        <v>40</v>
      </c>
      <c r="C20" s="15">
        <v>10000000</v>
      </c>
      <c r="D20" s="15">
        <f>PRODUCT(C20,1.05)</f>
        <v>10500000</v>
      </c>
      <c r="E20" s="15">
        <f>PRODUCT(D20,1.05)</f>
        <v>11025000</v>
      </c>
      <c r="F20" s="127">
        <f>SUM(C20:E20)</f>
        <v>31525000</v>
      </c>
      <c r="G20" s="15"/>
      <c r="I20" s="11">
        <f t="shared" si="1"/>
        <v>1.03</v>
      </c>
    </row>
    <row r="21" spans="1:9" ht="30" customHeight="1">
      <c r="A21" s="16">
        <v>23020111</v>
      </c>
      <c r="B21" s="17" t="s">
        <v>47</v>
      </c>
      <c r="C21" s="70"/>
      <c r="D21" s="15"/>
      <c r="E21" s="15"/>
      <c r="F21" s="15"/>
      <c r="G21" s="15"/>
      <c r="I21" s="11">
        <f t="shared" si="1"/>
        <v>1.03</v>
      </c>
    </row>
    <row r="22" spans="1:9" ht="30" customHeight="1">
      <c r="A22" s="16">
        <v>23020112</v>
      </c>
      <c r="B22" s="17" t="s">
        <v>48</v>
      </c>
      <c r="C22" s="15"/>
      <c r="D22" s="15"/>
      <c r="E22" s="15"/>
      <c r="F22" s="15"/>
      <c r="G22" s="15"/>
      <c r="I22" s="11">
        <f t="shared" si="1"/>
        <v>1.03</v>
      </c>
    </row>
    <row r="23" spans="1:9" ht="30" customHeight="1">
      <c r="A23" s="71">
        <v>23020150</v>
      </c>
      <c r="B23" s="72" t="s">
        <v>154</v>
      </c>
      <c r="C23" s="70"/>
      <c r="D23" s="70"/>
      <c r="E23" s="70"/>
      <c r="F23" s="70"/>
      <c r="G23" s="70"/>
      <c r="I23" s="11">
        <f t="shared" si="1"/>
        <v>1.03</v>
      </c>
    </row>
    <row r="24" spans="1:9" ht="30" customHeight="1">
      <c r="A24" s="71">
        <v>23020151</v>
      </c>
      <c r="B24" s="72" t="s">
        <v>155</v>
      </c>
      <c r="C24" s="70"/>
      <c r="D24" s="70"/>
      <c r="E24" s="70"/>
      <c r="F24" s="70"/>
      <c r="G24" s="70"/>
      <c r="I24" s="11">
        <f t="shared" si="1"/>
        <v>1.03</v>
      </c>
    </row>
    <row r="25" spans="1:9" ht="30" customHeight="1">
      <c r="A25" s="71">
        <v>23020152</v>
      </c>
      <c r="B25" s="72" t="s">
        <v>172</v>
      </c>
      <c r="C25" s="70"/>
      <c r="D25" s="70"/>
      <c r="E25" s="70"/>
      <c r="F25" s="70"/>
      <c r="G25" s="70"/>
      <c r="I25" s="11">
        <f t="shared" si="1"/>
        <v>1.03</v>
      </c>
    </row>
    <row r="26" spans="1:9" ht="30" customHeight="1">
      <c r="A26" s="107"/>
      <c r="B26" s="108" t="s">
        <v>37</v>
      </c>
      <c r="C26" s="109">
        <f>SUM(C19:C25)</f>
        <v>25000000</v>
      </c>
      <c r="D26" s="110">
        <f>SUM(D19:D25)</f>
        <v>26250000</v>
      </c>
      <c r="E26" s="110">
        <f>SUM(E19:E25)</f>
        <v>27562500</v>
      </c>
      <c r="F26" s="109">
        <f>SUM(F19:F25)</f>
        <v>78812500</v>
      </c>
      <c r="G26" s="109"/>
      <c r="I26" s="11">
        <f t="shared" si="1"/>
        <v>1.03</v>
      </c>
    </row>
    <row r="27" spans="1:9" ht="30" customHeight="1">
      <c r="A27" s="16"/>
      <c r="B27" s="13"/>
      <c r="C27" s="15"/>
      <c r="D27" s="15"/>
      <c r="E27" s="15"/>
      <c r="F27" s="15"/>
      <c r="G27" s="15"/>
      <c r="I27" s="11">
        <f t="shared" si="1"/>
        <v>1.03</v>
      </c>
    </row>
    <row r="28" spans="1:9" ht="30" customHeight="1">
      <c r="A28" s="12">
        <v>23030100</v>
      </c>
      <c r="B28" s="13" t="s">
        <v>61</v>
      </c>
      <c r="C28" s="15"/>
      <c r="D28" s="15"/>
      <c r="E28" s="15"/>
      <c r="F28" s="15"/>
      <c r="G28" s="15"/>
      <c r="I28" s="11">
        <f t="shared" si="1"/>
        <v>1.03</v>
      </c>
    </row>
    <row r="29" spans="1:9" ht="30" customHeight="1">
      <c r="A29" s="16">
        <v>23030101</v>
      </c>
      <c r="B29" s="17" t="s">
        <v>62</v>
      </c>
      <c r="C29" s="15">
        <v>5000000</v>
      </c>
      <c r="D29" s="15">
        <f>PRODUCT(C29,1.05)</f>
        <v>5250000</v>
      </c>
      <c r="E29" s="15">
        <f>PRODUCT(D29,1.05)</f>
        <v>5512500</v>
      </c>
      <c r="F29" s="15">
        <f>SUM(C29:E29)</f>
        <v>15762500</v>
      </c>
      <c r="G29" s="15"/>
      <c r="I29" s="11">
        <f t="shared" si="1"/>
        <v>1.03</v>
      </c>
    </row>
    <row r="30" spans="1:9" ht="30" customHeight="1">
      <c r="A30" s="16">
        <v>23030102</v>
      </c>
      <c r="B30" s="17" t="s">
        <v>63</v>
      </c>
      <c r="C30" s="15"/>
      <c r="D30" s="15"/>
      <c r="E30" s="15"/>
      <c r="F30" s="15"/>
      <c r="G30" s="15"/>
      <c r="I30" s="11">
        <f t="shared" si="1"/>
        <v>1.03</v>
      </c>
    </row>
    <row r="31" spans="1:9" ht="30" customHeight="1">
      <c r="A31" s="16">
        <v>23030121</v>
      </c>
      <c r="B31" s="17" t="s">
        <v>77</v>
      </c>
      <c r="C31" s="15">
        <v>20000000</v>
      </c>
      <c r="D31" s="15">
        <f>PRODUCT(C31,1.05)</f>
        <v>21000000</v>
      </c>
      <c r="E31" s="15">
        <f>PRODUCT(D31,1.05)</f>
        <v>22050000</v>
      </c>
      <c r="F31" s="15">
        <f>SUM(C31:E31)</f>
        <v>63050000</v>
      </c>
      <c r="G31" s="15"/>
      <c r="I31" s="11">
        <f t="shared" si="1"/>
        <v>1.03</v>
      </c>
    </row>
    <row r="32" spans="1:9" ht="30" customHeight="1">
      <c r="A32" s="71">
        <v>23020152</v>
      </c>
      <c r="B32" s="72" t="s">
        <v>152</v>
      </c>
      <c r="C32" s="70"/>
      <c r="D32" s="70"/>
      <c r="E32" s="70"/>
      <c r="F32" s="70"/>
      <c r="G32" s="70"/>
      <c r="I32" s="11">
        <f t="shared" si="1"/>
        <v>1.03</v>
      </c>
    </row>
    <row r="33" spans="1:9" ht="30" customHeight="1">
      <c r="A33" s="71">
        <v>23020153</v>
      </c>
      <c r="B33" s="72" t="s">
        <v>184</v>
      </c>
      <c r="C33" s="70"/>
      <c r="D33" s="70"/>
      <c r="E33" s="70"/>
      <c r="F33" s="70"/>
      <c r="G33" s="70"/>
      <c r="I33" s="11">
        <f t="shared" si="1"/>
        <v>1.03</v>
      </c>
    </row>
    <row r="34" spans="1:9" ht="30" customHeight="1">
      <c r="A34" s="71">
        <v>23020154</v>
      </c>
      <c r="B34" s="72" t="s">
        <v>185</v>
      </c>
      <c r="C34" s="70"/>
      <c r="D34" s="70"/>
      <c r="E34" s="70"/>
      <c r="F34" s="70"/>
      <c r="G34" s="70"/>
      <c r="I34" s="11">
        <f t="shared" si="1"/>
        <v>1.03</v>
      </c>
    </row>
    <row r="35" spans="1:9" ht="30" customHeight="1">
      <c r="A35" s="71">
        <v>23020155</v>
      </c>
      <c r="B35" s="72" t="s">
        <v>186</v>
      </c>
      <c r="C35" s="70"/>
      <c r="D35" s="70"/>
      <c r="E35" s="70"/>
      <c r="F35" s="70"/>
      <c r="G35" s="70"/>
      <c r="I35" s="11">
        <f t="shared" si="1"/>
        <v>1.03</v>
      </c>
    </row>
    <row r="36" spans="1:9" ht="30" customHeight="1">
      <c r="A36" s="71">
        <v>23020156</v>
      </c>
      <c r="B36" s="72" t="s">
        <v>100</v>
      </c>
      <c r="C36" s="70"/>
      <c r="D36" s="70"/>
      <c r="E36" s="70"/>
      <c r="F36" s="70"/>
      <c r="G36" s="70"/>
      <c r="I36" s="11">
        <f t="shared" si="1"/>
        <v>1.03</v>
      </c>
    </row>
    <row r="37" spans="1:9" ht="30" customHeight="1">
      <c r="A37" s="107"/>
      <c r="B37" s="108" t="s">
        <v>37</v>
      </c>
      <c r="C37" s="109">
        <f>SUM(C29:C36)</f>
        <v>25000000</v>
      </c>
      <c r="D37" s="110">
        <f>SUM(D29:D36)</f>
        <v>26250000</v>
      </c>
      <c r="E37" s="110">
        <f>SUM(E29:E36)</f>
        <v>27562500</v>
      </c>
      <c r="F37" s="109">
        <f>SUM(F29:F36)</f>
        <v>78812500</v>
      </c>
      <c r="G37" s="109"/>
      <c r="I37" s="11">
        <f t="shared" si="1"/>
        <v>1.03</v>
      </c>
    </row>
    <row r="38" spans="1:9" ht="30" customHeight="1">
      <c r="A38" s="16"/>
      <c r="B38" s="13"/>
      <c r="C38" s="15"/>
      <c r="D38" s="15"/>
      <c r="E38" s="15"/>
      <c r="F38" s="15"/>
      <c r="G38" s="15"/>
      <c r="I38" s="11">
        <f t="shared" si="1"/>
        <v>1.03</v>
      </c>
    </row>
    <row r="39" spans="1:9" ht="30" customHeight="1">
      <c r="A39" s="12">
        <v>23040100</v>
      </c>
      <c r="B39" s="13" t="s">
        <v>83</v>
      </c>
      <c r="C39" s="15"/>
      <c r="D39" s="15"/>
      <c r="E39" s="15"/>
      <c r="F39" s="15"/>
      <c r="G39" s="15"/>
      <c r="I39" s="11">
        <f t="shared" si="1"/>
        <v>1.03</v>
      </c>
    </row>
    <row r="40" spans="1:9" ht="30" customHeight="1">
      <c r="A40" s="16">
        <v>23040101</v>
      </c>
      <c r="B40" s="17" t="s">
        <v>84</v>
      </c>
      <c r="C40" s="15"/>
      <c r="D40" s="15"/>
      <c r="E40" s="15"/>
      <c r="F40" s="15"/>
      <c r="G40" s="15"/>
      <c r="I40" s="11">
        <f t="shared" si="1"/>
        <v>1.03</v>
      </c>
    </row>
    <row r="41" spans="1:9" ht="30" customHeight="1">
      <c r="A41" s="71">
        <v>23040108</v>
      </c>
      <c r="B41" s="72" t="s">
        <v>103</v>
      </c>
      <c r="C41" s="70"/>
      <c r="D41" s="70"/>
      <c r="E41" s="70"/>
      <c r="F41" s="70"/>
      <c r="G41" s="70"/>
      <c r="I41" s="11">
        <f t="shared" si="1"/>
        <v>1.03</v>
      </c>
    </row>
    <row r="42" spans="1:9" ht="30" customHeight="1">
      <c r="A42" s="71">
        <v>23040109</v>
      </c>
      <c r="B42" s="72" t="s">
        <v>200</v>
      </c>
      <c r="C42" s="70"/>
      <c r="D42" s="70"/>
      <c r="E42" s="70"/>
      <c r="F42" s="70"/>
      <c r="G42" s="70"/>
      <c r="I42" s="11">
        <f t="shared" si="1"/>
        <v>1.03</v>
      </c>
    </row>
    <row r="43" spans="1:9" ht="30" customHeight="1">
      <c r="A43" s="107"/>
      <c r="B43" s="108" t="s">
        <v>37</v>
      </c>
      <c r="C43" s="109"/>
      <c r="D43" s="110"/>
      <c r="E43" s="110"/>
      <c r="F43" s="109"/>
      <c r="G43" s="109"/>
      <c r="I43" s="11">
        <f t="shared" si="1"/>
        <v>1.03</v>
      </c>
    </row>
    <row r="44" spans="1:9" ht="30" customHeight="1">
      <c r="A44" s="16"/>
      <c r="B44" s="13"/>
      <c r="C44" s="15"/>
      <c r="D44" s="15"/>
      <c r="E44" s="15"/>
      <c r="F44" s="15"/>
      <c r="G44" s="15"/>
      <c r="I44" s="11">
        <f t="shared" si="1"/>
        <v>1.03</v>
      </c>
    </row>
    <row r="45" spans="1:9" ht="30" customHeight="1">
      <c r="A45" s="12">
        <v>23050100</v>
      </c>
      <c r="B45" s="13" t="s">
        <v>89</v>
      </c>
      <c r="C45" s="15"/>
      <c r="D45" s="15"/>
      <c r="E45" s="15"/>
      <c r="F45" s="15"/>
      <c r="G45" s="15"/>
      <c r="I45" s="11">
        <f t="shared" si="1"/>
        <v>1.03</v>
      </c>
    </row>
    <row r="46" spans="1:9" ht="30" customHeight="1">
      <c r="A46" s="16">
        <v>23050101</v>
      </c>
      <c r="B46" s="17" t="s">
        <v>90</v>
      </c>
      <c r="C46" s="15"/>
      <c r="D46" s="15"/>
      <c r="E46" s="15"/>
      <c r="F46" s="15"/>
      <c r="G46" s="15"/>
      <c r="I46" s="11">
        <f t="shared" si="1"/>
        <v>1.03</v>
      </c>
    </row>
    <row r="47" spans="1:9" ht="30" customHeight="1">
      <c r="A47" s="16">
        <v>23050102</v>
      </c>
      <c r="B47" s="17" t="s">
        <v>91</v>
      </c>
      <c r="C47" s="15"/>
      <c r="D47" s="15"/>
      <c r="E47" s="15"/>
      <c r="F47" s="15"/>
      <c r="G47" s="15"/>
      <c r="I47" s="11">
        <f t="shared" si="1"/>
        <v>1.03</v>
      </c>
    </row>
    <row r="48" spans="1:9" ht="30" customHeight="1">
      <c r="A48" s="107"/>
      <c r="B48" s="108" t="s">
        <v>37</v>
      </c>
      <c r="C48" s="109"/>
      <c r="D48" s="110"/>
      <c r="E48" s="110"/>
      <c r="F48" s="109"/>
      <c r="G48" s="109"/>
      <c r="I48" s="11">
        <f t="shared" si="1"/>
        <v>1.03</v>
      </c>
    </row>
    <row r="49" spans="1:9" ht="30" customHeight="1">
      <c r="A49" s="16"/>
      <c r="B49" s="13"/>
      <c r="C49" s="18"/>
      <c r="D49" s="18"/>
      <c r="E49" s="18"/>
      <c r="F49" s="18"/>
      <c r="G49" s="18"/>
      <c r="I49" s="11">
        <f t="shared" si="1"/>
        <v>1.03</v>
      </c>
    </row>
    <row r="50" spans="1:9" ht="30" customHeight="1">
      <c r="A50" s="16"/>
      <c r="B50" s="13"/>
      <c r="C50" s="15"/>
      <c r="D50" s="15"/>
      <c r="E50" s="15"/>
      <c r="F50" s="15"/>
      <c r="G50" s="15"/>
      <c r="I50" s="11">
        <f t="shared" si="1"/>
        <v>1.03</v>
      </c>
    </row>
    <row r="51" spans="1:9" ht="30" customHeight="1">
      <c r="A51" s="107"/>
      <c r="B51" s="108" t="s">
        <v>95</v>
      </c>
      <c r="C51" s="109">
        <f>SUM(C48,C43,C37,C26,C16)</f>
        <v>58000000</v>
      </c>
      <c r="D51" s="109">
        <f t="shared" ref="D51:F51" si="3">SUM(D48,D43,D37,D26,D16)</f>
        <v>60900000</v>
      </c>
      <c r="E51" s="109">
        <f t="shared" si="3"/>
        <v>63945000</v>
      </c>
      <c r="F51" s="109">
        <f t="shared" si="3"/>
        <v>182845000</v>
      </c>
      <c r="G51" s="109"/>
      <c r="I51" s="11">
        <f t="shared" si="1"/>
        <v>1.03</v>
      </c>
    </row>
    <row r="52" spans="1:9" ht="30" customHeight="1" thickBot="1">
      <c r="A52" s="21"/>
      <c r="B52" s="22"/>
      <c r="C52" s="23"/>
      <c r="D52" s="23"/>
      <c r="E52" s="23"/>
      <c r="F52" s="23"/>
      <c r="G52" s="23"/>
    </row>
    <row r="53" spans="1:9">
      <c r="C53" s="8"/>
      <c r="D53" s="8"/>
      <c r="E53" s="8"/>
      <c r="F53" s="8"/>
      <c r="G53" s="8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3">
    <mergeCell ref="A1:G1"/>
    <mergeCell ref="A2:G2"/>
    <mergeCell ref="A3:G3"/>
  </mergeCells>
  <pageMargins left="0.7" right="0.7" top="0.75" bottom="0.75" header="0.3" footer="0.3"/>
  <pageSetup scale="55" firstPageNumber="309" orientation="landscape" useFirstPageNumber="1" verticalDpi="300" r:id="rId1"/>
  <headerFooter>
    <oddFooter>&amp;C&amp;"-,Bold"&amp;18&amp;P</oddFooter>
  </headerFooter>
  <rowBreaks count="1" manualBreakCount="1">
    <brk id="27" max="8" man="1"/>
  </rowBreaks>
</worksheet>
</file>

<file path=xl/worksheets/sheet76.xml><?xml version="1.0" encoding="utf-8"?>
<worksheet xmlns="http://schemas.openxmlformats.org/spreadsheetml/2006/main" xmlns:r="http://schemas.openxmlformats.org/officeDocument/2006/relationships">
  <dimension ref="A1:J95"/>
  <sheetViews>
    <sheetView view="pageBreakPreview" topLeftCell="A34" zoomScale="60" workbookViewId="0">
      <selection activeCell="D53" sqref="D53"/>
    </sheetView>
  </sheetViews>
  <sheetFormatPr defaultColWidth="9.140625" defaultRowHeight="16.5"/>
  <cols>
    <col min="1" max="1" width="14.28515625" style="6" customWidth="1"/>
    <col min="2" max="2" width="96.7109375" style="1" bestFit="1" customWidth="1"/>
    <col min="3" max="3" width="20.5703125" style="1" customWidth="1"/>
    <col min="4" max="4" width="17.7109375" style="1" bestFit="1" customWidth="1"/>
    <col min="5" max="5" width="17.7109375" style="1" customWidth="1"/>
    <col min="6" max="6" width="26.140625" style="1" customWidth="1"/>
    <col min="7" max="7" width="17.28515625" style="1" bestFit="1" customWidth="1"/>
    <col min="8" max="8" width="9.140625" style="1"/>
    <col min="9" max="9" width="11.140625" style="1" bestFit="1" customWidth="1"/>
    <col min="10" max="10" width="16.5703125" style="1" bestFit="1" customWidth="1"/>
    <col min="11" max="16384" width="9.140625" style="1"/>
  </cols>
  <sheetData>
    <row r="1" spans="1:10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0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0" ht="22.5" customHeight="1">
      <c r="A3" s="174" t="s">
        <v>366</v>
      </c>
      <c r="B3" s="174"/>
      <c r="C3" s="174"/>
      <c r="D3" s="174"/>
      <c r="E3" s="174"/>
      <c r="F3" s="174"/>
      <c r="G3" s="174"/>
    </row>
    <row r="4" spans="1:10" ht="88.5" customHeight="1">
      <c r="A4" s="12" t="s">
        <v>3</v>
      </c>
      <c r="B4" s="13" t="s">
        <v>4</v>
      </c>
      <c r="C4" s="14" t="s">
        <v>263</v>
      </c>
      <c r="D4" s="14" t="s">
        <v>312</v>
      </c>
      <c r="E4" s="14" t="s">
        <v>305</v>
      </c>
      <c r="F4" s="14" t="s">
        <v>6</v>
      </c>
      <c r="G4" s="14" t="s">
        <v>5</v>
      </c>
    </row>
    <row r="5" spans="1:10" ht="24.75" customHeight="1">
      <c r="A5" s="10"/>
      <c r="B5" s="2"/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</row>
    <row r="6" spans="1:10" ht="30" customHeight="1">
      <c r="A6" s="12">
        <v>23010100</v>
      </c>
      <c r="B6" s="13" t="s">
        <v>7</v>
      </c>
      <c r="C6" s="15"/>
      <c r="D6" s="15"/>
      <c r="E6" s="15"/>
      <c r="F6" s="15"/>
      <c r="G6" s="15"/>
    </row>
    <row r="7" spans="1:10" ht="30" customHeight="1">
      <c r="A7" s="16">
        <v>23010101</v>
      </c>
      <c r="B7" s="17" t="s">
        <v>96</v>
      </c>
      <c r="C7" s="15"/>
      <c r="D7" s="15"/>
      <c r="E7" s="15"/>
      <c r="F7" s="15"/>
      <c r="G7" s="15"/>
    </row>
    <row r="8" spans="1:10" s="11" customFormat="1" ht="30" customHeight="1">
      <c r="A8" s="16">
        <v>23010105</v>
      </c>
      <c r="B8" s="17" t="s">
        <v>11</v>
      </c>
      <c r="C8" s="15">
        <v>5000000</v>
      </c>
      <c r="D8" s="15">
        <f>PRODUCT(C8,1.05)</f>
        <v>5250000</v>
      </c>
      <c r="E8" s="15">
        <f>PRODUCT(D8,1.05)</f>
        <v>5512500</v>
      </c>
      <c r="F8" s="15">
        <f>SUM(C8:E8)</f>
        <v>15762500</v>
      </c>
      <c r="G8" s="15"/>
      <c r="I8" s="11">
        <f>PRODUCT(G8,1.03)</f>
        <v>1.03</v>
      </c>
    </row>
    <row r="9" spans="1:10" s="11" customFormat="1" ht="30" customHeight="1">
      <c r="A9" s="16">
        <v>23010113</v>
      </c>
      <c r="B9" s="17" t="s">
        <v>19</v>
      </c>
      <c r="C9" s="15"/>
      <c r="D9" s="15"/>
      <c r="E9" s="15"/>
      <c r="F9" s="15"/>
      <c r="G9" s="15"/>
      <c r="I9" s="11">
        <f t="shared" ref="I9:I51" si="0">PRODUCT(G9,1.03)</f>
        <v>1.03</v>
      </c>
    </row>
    <row r="10" spans="1:10" s="11" customFormat="1" ht="30" customHeight="1">
      <c r="A10" s="16">
        <v>23010114</v>
      </c>
      <c r="B10" s="17" t="s">
        <v>20</v>
      </c>
      <c r="C10" s="15">
        <v>1000000</v>
      </c>
      <c r="D10" s="15">
        <f t="shared" ref="D10:E10" si="1">PRODUCT(C10,1.05)</f>
        <v>1050000</v>
      </c>
      <c r="E10" s="15">
        <f t="shared" si="1"/>
        <v>1102500</v>
      </c>
      <c r="F10" s="15">
        <f>SUM(C10:E10)</f>
        <v>3152500</v>
      </c>
      <c r="G10" s="15"/>
      <c r="I10" s="11">
        <f t="shared" si="0"/>
        <v>1.03</v>
      </c>
    </row>
    <row r="11" spans="1:10" s="11" customFormat="1" ht="30" customHeight="1">
      <c r="A11" s="16">
        <v>23010115</v>
      </c>
      <c r="B11" s="17" t="s">
        <v>21</v>
      </c>
      <c r="C11" s="15">
        <v>1000000</v>
      </c>
      <c r="D11" s="15">
        <f t="shared" ref="D11:E11" si="2">PRODUCT(C11,1.05)</f>
        <v>1050000</v>
      </c>
      <c r="E11" s="15">
        <f t="shared" si="2"/>
        <v>1102500</v>
      </c>
      <c r="F11" s="15">
        <f>SUM(C11:E11)</f>
        <v>3152500</v>
      </c>
      <c r="G11" s="15"/>
      <c r="I11" s="11">
        <f t="shared" si="0"/>
        <v>1.03</v>
      </c>
    </row>
    <row r="12" spans="1:10" ht="30" customHeight="1">
      <c r="A12" s="16">
        <v>23010118</v>
      </c>
      <c r="B12" s="17" t="s">
        <v>24</v>
      </c>
      <c r="C12" s="15"/>
      <c r="D12" s="15"/>
      <c r="E12" s="15"/>
      <c r="F12" s="15"/>
      <c r="G12" s="15"/>
      <c r="I12" s="11">
        <f t="shared" si="0"/>
        <v>1.03</v>
      </c>
    </row>
    <row r="13" spans="1:10" ht="30" customHeight="1">
      <c r="A13" s="16">
        <v>23010119</v>
      </c>
      <c r="B13" s="17" t="s">
        <v>25</v>
      </c>
      <c r="C13" s="15">
        <v>5000000</v>
      </c>
      <c r="D13" s="15">
        <f t="shared" ref="D13:E13" si="3">PRODUCT(C13,1.05)</f>
        <v>5250000</v>
      </c>
      <c r="E13" s="15">
        <f t="shared" si="3"/>
        <v>5512500</v>
      </c>
      <c r="F13" s="15">
        <f>SUM(C13:E13)</f>
        <v>15762500</v>
      </c>
      <c r="G13" s="15"/>
      <c r="I13" s="11">
        <f t="shared" si="0"/>
        <v>1.03</v>
      </c>
    </row>
    <row r="14" spans="1:10" ht="30" customHeight="1">
      <c r="A14" s="16">
        <v>23010125</v>
      </c>
      <c r="B14" s="17" t="s">
        <v>31</v>
      </c>
      <c r="C14" s="15"/>
      <c r="D14" s="15"/>
      <c r="E14" s="15"/>
      <c r="F14" s="15"/>
      <c r="G14" s="15"/>
      <c r="I14" s="11">
        <f t="shared" si="0"/>
        <v>1.03</v>
      </c>
      <c r="J14" s="64"/>
    </row>
    <row r="15" spans="1:10" ht="30" customHeight="1">
      <c r="A15" s="71">
        <v>23010153</v>
      </c>
      <c r="B15" s="72" t="s">
        <v>134</v>
      </c>
      <c r="C15" s="70"/>
      <c r="D15" s="70"/>
      <c r="E15" s="70"/>
      <c r="F15" s="70"/>
      <c r="G15" s="70"/>
      <c r="I15" s="11">
        <f t="shared" si="0"/>
        <v>1.03</v>
      </c>
    </row>
    <row r="16" spans="1:10" ht="30" customHeight="1">
      <c r="A16" s="107"/>
      <c r="B16" s="108" t="s">
        <v>37</v>
      </c>
      <c r="C16" s="109">
        <f>SUM(C7:C15)</f>
        <v>12000000</v>
      </c>
      <c r="D16" s="110">
        <f>SUM(D8:D15)</f>
        <v>12600000</v>
      </c>
      <c r="E16" s="110">
        <f>SUM(E8:E15)</f>
        <v>13230000</v>
      </c>
      <c r="F16" s="109">
        <f>SUM(F8:F15)</f>
        <v>37830000</v>
      </c>
      <c r="G16" s="109"/>
      <c r="I16" s="11">
        <f t="shared" si="0"/>
        <v>1.03</v>
      </c>
    </row>
    <row r="17" spans="1:9" ht="30" customHeight="1">
      <c r="A17" s="16"/>
      <c r="B17" s="17"/>
      <c r="C17" s="15"/>
      <c r="D17" s="15"/>
      <c r="E17" s="15"/>
      <c r="F17" s="15"/>
      <c r="G17" s="15"/>
      <c r="I17" s="11">
        <f t="shared" si="0"/>
        <v>1.03</v>
      </c>
    </row>
    <row r="18" spans="1:9" ht="30" customHeight="1">
      <c r="A18" s="12">
        <v>23020100</v>
      </c>
      <c r="B18" s="13" t="s">
        <v>38</v>
      </c>
      <c r="C18" s="15"/>
      <c r="D18" s="15"/>
      <c r="E18" s="15"/>
      <c r="F18" s="15"/>
      <c r="G18" s="15"/>
      <c r="I18" s="11">
        <f t="shared" si="0"/>
        <v>1.03</v>
      </c>
    </row>
    <row r="19" spans="1:9" ht="30" customHeight="1">
      <c r="A19" s="16">
        <v>23020101</v>
      </c>
      <c r="B19" s="17" t="s">
        <v>102</v>
      </c>
      <c r="C19" s="15">
        <v>25000000</v>
      </c>
      <c r="D19" s="15">
        <f t="shared" ref="D19:E19" si="4">PRODUCT(C19,1.05)</f>
        <v>26250000</v>
      </c>
      <c r="E19" s="15">
        <f t="shared" si="4"/>
        <v>27562500</v>
      </c>
      <c r="F19" s="15">
        <f>SUM(C19:E19)</f>
        <v>78812500</v>
      </c>
      <c r="G19" s="15"/>
      <c r="I19" s="11">
        <f t="shared" si="0"/>
        <v>1.03</v>
      </c>
    </row>
    <row r="20" spans="1:9" ht="30" customHeight="1">
      <c r="A20" s="16">
        <v>23020102</v>
      </c>
      <c r="B20" s="17" t="s">
        <v>40</v>
      </c>
      <c r="C20" s="15"/>
      <c r="D20" s="15"/>
      <c r="E20" s="15"/>
      <c r="F20" s="127"/>
      <c r="G20" s="15"/>
      <c r="I20" s="11">
        <f t="shared" si="0"/>
        <v>1.03</v>
      </c>
    </row>
    <row r="21" spans="1:9" ht="30" customHeight="1">
      <c r="A21" s="16">
        <v>23020111</v>
      </c>
      <c r="B21" s="17" t="s">
        <v>47</v>
      </c>
      <c r="C21" s="70"/>
      <c r="D21" s="15"/>
      <c r="E21" s="15"/>
      <c r="F21" s="15"/>
      <c r="G21" s="15"/>
      <c r="I21" s="11">
        <f t="shared" si="0"/>
        <v>1.03</v>
      </c>
    </row>
    <row r="22" spans="1:9" ht="30" customHeight="1">
      <c r="A22" s="16">
        <v>23020112</v>
      </c>
      <c r="B22" s="17" t="s">
        <v>48</v>
      </c>
      <c r="C22" s="15"/>
      <c r="D22" s="15"/>
      <c r="E22" s="15"/>
      <c r="F22" s="15"/>
      <c r="G22" s="15"/>
      <c r="I22" s="11">
        <f t="shared" si="0"/>
        <v>1.03</v>
      </c>
    </row>
    <row r="23" spans="1:9" ht="30" customHeight="1">
      <c r="A23" s="71">
        <v>23020150</v>
      </c>
      <c r="B23" s="72" t="s">
        <v>154</v>
      </c>
      <c r="C23" s="70"/>
      <c r="D23" s="70"/>
      <c r="E23" s="70"/>
      <c r="F23" s="70"/>
      <c r="G23" s="70"/>
      <c r="I23" s="11">
        <f t="shared" si="0"/>
        <v>1.03</v>
      </c>
    </row>
    <row r="24" spans="1:9" ht="30" customHeight="1">
      <c r="A24" s="71">
        <v>23020151</v>
      </c>
      <c r="B24" s="72" t="s">
        <v>155</v>
      </c>
      <c r="C24" s="70"/>
      <c r="D24" s="70"/>
      <c r="E24" s="70"/>
      <c r="F24" s="70"/>
      <c r="G24" s="70"/>
      <c r="I24" s="11">
        <f t="shared" si="0"/>
        <v>1.03</v>
      </c>
    </row>
    <row r="25" spans="1:9" ht="30" customHeight="1">
      <c r="A25" s="71">
        <v>23020152</v>
      </c>
      <c r="B25" s="72" t="s">
        <v>172</v>
      </c>
      <c r="C25" s="70"/>
      <c r="D25" s="70"/>
      <c r="E25" s="70"/>
      <c r="F25" s="70"/>
      <c r="G25" s="70"/>
      <c r="I25" s="11">
        <f t="shared" si="0"/>
        <v>1.03</v>
      </c>
    </row>
    <row r="26" spans="1:9" ht="30" customHeight="1">
      <c r="A26" s="107"/>
      <c r="B26" s="108" t="s">
        <v>37</v>
      </c>
      <c r="C26" s="109">
        <f>SUM(C19:C25)</f>
        <v>25000000</v>
      </c>
      <c r="D26" s="110">
        <f>SUM(D19:D25)</f>
        <v>26250000</v>
      </c>
      <c r="E26" s="110">
        <f>SUM(E19:E25)</f>
        <v>27562500</v>
      </c>
      <c r="F26" s="109">
        <f>SUM(F19:F25)</f>
        <v>78812500</v>
      </c>
      <c r="G26" s="109"/>
      <c r="I26" s="11">
        <f t="shared" si="0"/>
        <v>1.03</v>
      </c>
    </row>
    <row r="27" spans="1:9" ht="30" customHeight="1">
      <c r="A27" s="16"/>
      <c r="B27" s="13"/>
      <c r="C27" s="15"/>
      <c r="D27" s="15"/>
      <c r="E27" s="15"/>
      <c r="F27" s="15"/>
      <c r="G27" s="15"/>
      <c r="I27" s="11">
        <f t="shared" si="0"/>
        <v>1.03</v>
      </c>
    </row>
    <row r="28" spans="1:9" ht="30" customHeight="1">
      <c r="A28" s="12">
        <v>23030100</v>
      </c>
      <c r="B28" s="13" t="s">
        <v>61</v>
      </c>
      <c r="C28" s="15"/>
      <c r="D28" s="15"/>
      <c r="E28" s="15"/>
      <c r="F28" s="15"/>
      <c r="G28" s="15"/>
      <c r="I28" s="11">
        <f t="shared" si="0"/>
        <v>1.03</v>
      </c>
    </row>
    <row r="29" spans="1:9" ht="30" customHeight="1">
      <c r="A29" s="16">
        <v>23030101</v>
      </c>
      <c r="B29" s="17" t="s">
        <v>62</v>
      </c>
      <c r="C29" s="15">
        <v>15000000</v>
      </c>
      <c r="D29" s="15">
        <f t="shared" ref="D29:E29" si="5">PRODUCT(C29,1.05)</f>
        <v>15750000</v>
      </c>
      <c r="E29" s="15">
        <f t="shared" si="5"/>
        <v>16537500</v>
      </c>
      <c r="F29" s="15">
        <f>SUM(C29:E29)</f>
        <v>47287500</v>
      </c>
      <c r="G29" s="15"/>
      <c r="I29" s="11">
        <f t="shared" si="0"/>
        <v>1.03</v>
      </c>
    </row>
    <row r="30" spans="1:9" ht="30" customHeight="1">
      <c r="A30" s="16">
        <v>23030102</v>
      </c>
      <c r="B30" s="17" t="s">
        <v>63</v>
      </c>
      <c r="C30" s="15"/>
      <c r="D30" s="15"/>
      <c r="E30" s="15"/>
      <c r="F30" s="15"/>
      <c r="G30" s="15"/>
      <c r="I30" s="11">
        <f t="shared" si="0"/>
        <v>1.03</v>
      </c>
    </row>
    <row r="31" spans="1:9" ht="30" customHeight="1">
      <c r="A31" s="16">
        <v>23030121</v>
      </c>
      <c r="B31" s="17" t="s">
        <v>77</v>
      </c>
      <c r="C31" s="15"/>
      <c r="D31" s="15"/>
      <c r="E31" s="15"/>
      <c r="F31" s="15"/>
      <c r="G31" s="15"/>
      <c r="I31" s="11">
        <f t="shared" si="0"/>
        <v>1.03</v>
      </c>
    </row>
    <row r="32" spans="1:9" ht="30" customHeight="1">
      <c r="A32" s="71">
        <v>23020152</v>
      </c>
      <c r="B32" s="72" t="s">
        <v>152</v>
      </c>
      <c r="C32" s="70"/>
      <c r="D32" s="70"/>
      <c r="E32" s="70"/>
      <c r="F32" s="70"/>
      <c r="G32" s="70"/>
      <c r="I32" s="11">
        <f t="shared" si="0"/>
        <v>1.03</v>
      </c>
    </row>
    <row r="33" spans="1:9" ht="30" customHeight="1">
      <c r="A33" s="71">
        <v>23020153</v>
      </c>
      <c r="B33" s="72" t="s">
        <v>184</v>
      </c>
      <c r="C33" s="70"/>
      <c r="D33" s="70"/>
      <c r="E33" s="70"/>
      <c r="F33" s="70"/>
      <c r="G33" s="70"/>
      <c r="I33" s="11">
        <f t="shared" si="0"/>
        <v>1.03</v>
      </c>
    </row>
    <row r="34" spans="1:9" ht="30" customHeight="1">
      <c r="A34" s="71">
        <v>23020154</v>
      </c>
      <c r="B34" s="72" t="s">
        <v>185</v>
      </c>
      <c r="C34" s="70"/>
      <c r="D34" s="70"/>
      <c r="E34" s="70"/>
      <c r="F34" s="70"/>
      <c r="G34" s="70"/>
      <c r="I34" s="11">
        <f t="shared" si="0"/>
        <v>1.03</v>
      </c>
    </row>
    <row r="35" spans="1:9" ht="30" customHeight="1">
      <c r="A35" s="71">
        <v>23020155</v>
      </c>
      <c r="B35" s="72" t="s">
        <v>186</v>
      </c>
      <c r="C35" s="70"/>
      <c r="D35" s="70"/>
      <c r="E35" s="70"/>
      <c r="F35" s="70"/>
      <c r="G35" s="70"/>
      <c r="I35" s="11">
        <f t="shared" si="0"/>
        <v>1.03</v>
      </c>
    </row>
    <row r="36" spans="1:9" ht="30" customHeight="1">
      <c r="A36" s="71">
        <v>23020156</v>
      </c>
      <c r="B36" s="72" t="s">
        <v>100</v>
      </c>
      <c r="C36" s="70"/>
      <c r="D36" s="70"/>
      <c r="E36" s="70"/>
      <c r="F36" s="70"/>
      <c r="G36" s="70"/>
      <c r="I36" s="11">
        <f t="shared" si="0"/>
        <v>1.03</v>
      </c>
    </row>
    <row r="37" spans="1:9" ht="30" customHeight="1">
      <c r="A37" s="107"/>
      <c r="B37" s="108" t="s">
        <v>37</v>
      </c>
      <c r="C37" s="109">
        <f>SUM(C29:C36)</f>
        <v>15000000</v>
      </c>
      <c r="D37" s="110">
        <f>SUM(D29:D36)</f>
        <v>15750000</v>
      </c>
      <c r="E37" s="110">
        <f>SUM(E29:E36)</f>
        <v>16537500</v>
      </c>
      <c r="F37" s="109">
        <f>SUM(F29:F36)</f>
        <v>47287500</v>
      </c>
      <c r="G37" s="109"/>
      <c r="I37" s="11">
        <f t="shared" si="0"/>
        <v>1.03</v>
      </c>
    </row>
    <row r="38" spans="1:9" ht="30" customHeight="1">
      <c r="A38" s="16"/>
      <c r="B38" s="13"/>
      <c r="C38" s="15"/>
      <c r="D38" s="15"/>
      <c r="E38" s="15"/>
      <c r="F38" s="15"/>
      <c r="G38" s="15"/>
      <c r="I38" s="11">
        <f t="shared" si="0"/>
        <v>1.03</v>
      </c>
    </row>
    <row r="39" spans="1:9" ht="30" customHeight="1">
      <c r="A39" s="12">
        <v>23040100</v>
      </c>
      <c r="B39" s="13" t="s">
        <v>83</v>
      </c>
      <c r="C39" s="15"/>
      <c r="D39" s="15"/>
      <c r="E39" s="15"/>
      <c r="F39" s="15"/>
      <c r="G39" s="15"/>
      <c r="I39" s="11">
        <f t="shared" si="0"/>
        <v>1.03</v>
      </c>
    </row>
    <row r="40" spans="1:9" ht="30" customHeight="1">
      <c r="A40" s="16">
        <v>23040101</v>
      </c>
      <c r="B40" s="17" t="s">
        <v>84</v>
      </c>
      <c r="C40" s="15"/>
      <c r="D40" s="15"/>
      <c r="E40" s="15"/>
      <c r="F40" s="15"/>
      <c r="G40" s="15"/>
      <c r="I40" s="11">
        <f t="shared" si="0"/>
        <v>1.03</v>
      </c>
    </row>
    <row r="41" spans="1:9" ht="30" customHeight="1">
      <c r="A41" s="71">
        <v>23040108</v>
      </c>
      <c r="B41" s="72" t="s">
        <v>103</v>
      </c>
      <c r="C41" s="70"/>
      <c r="D41" s="70"/>
      <c r="E41" s="70"/>
      <c r="F41" s="70"/>
      <c r="G41" s="70"/>
      <c r="I41" s="11">
        <f t="shared" si="0"/>
        <v>1.03</v>
      </c>
    </row>
    <row r="42" spans="1:9" ht="30" customHeight="1">
      <c r="A42" s="71">
        <v>23040109</v>
      </c>
      <c r="B42" s="72" t="s">
        <v>200</v>
      </c>
      <c r="C42" s="70"/>
      <c r="D42" s="70"/>
      <c r="E42" s="70"/>
      <c r="F42" s="70"/>
      <c r="G42" s="70"/>
      <c r="I42" s="11">
        <f t="shared" si="0"/>
        <v>1.03</v>
      </c>
    </row>
    <row r="43" spans="1:9" ht="30" customHeight="1">
      <c r="A43" s="107"/>
      <c r="B43" s="108" t="s">
        <v>37</v>
      </c>
      <c r="C43" s="109"/>
      <c r="D43" s="110"/>
      <c r="E43" s="110"/>
      <c r="F43" s="109"/>
      <c r="G43" s="109"/>
      <c r="I43" s="11">
        <f t="shared" si="0"/>
        <v>1.03</v>
      </c>
    </row>
    <row r="44" spans="1:9" ht="30" customHeight="1">
      <c r="A44" s="16"/>
      <c r="B44" s="13"/>
      <c r="C44" s="15"/>
      <c r="D44" s="15"/>
      <c r="E44" s="15"/>
      <c r="F44" s="15"/>
      <c r="G44" s="15"/>
      <c r="I44" s="11">
        <f t="shared" si="0"/>
        <v>1.03</v>
      </c>
    </row>
    <row r="45" spans="1:9" ht="30" customHeight="1">
      <c r="A45" s="12">
        <v>23050100</v>
      </c>
      <c r="B45" s="13" t="s">
        <v>89</v>
      </c>
      <c r="C45" s="15"/>
      <c r="D45" s="15"/>
      <c r="E45" s="15"/>
      <c r="F45" s="15"/>
      <c r="G45" s="15"/>
      <c r="I45" s="11">
        <f t="shared" si="0"/>
        <v>1.03</v>
      </c>
    </row>
    <row r="46" spans="1:9" ht="30" customHeight="1">
      <c r="A46" s="16">
        <v>23050101</v>
      </c>
      <c r="B46" s="17" t="s">
        <v>90</v>
      </c>
      <c r="C46" s="15"/>
      <c r="D46" s="15"/>
      <c r="E46" s="15"/>
      <c r="F46" s="15"/>
      <c r="G46" s="15"/>
      <c r="I46" s="11">
        <f t="shared" si="0"/>
        <v>1.03</v>
      </c>
    </row>
    <row r="47" spans="1:9" ht="30" customHeight="1">
      <c r="A47" s="16">
        <v>23050102</v>
      </c>
      <c r="B47" s="17" t="s">
        <v>91</v>
      </c>
      <c r="C47" s="15"/>
      <c r="D47" s="15"/>
      <c r="E47" s="15"/>
      <c r="F47" s="15"/>
      <c r="G47" s="15"/>
      <c r="I47" s="11">
        <f t="shared" si="0"/>
        <v>1.03</v>
      </c>
    </row>
    <row r="48" spans="1:9" ht="30" customHeight="1">
      <c r="A48" s="107"/>
      <c r="B48" s="108" t="s">
        <v>37</v>
      </c>
      <c r="C48" s="109"/>
      <c r="D48" s="110"/>
      <c r="E48" s="110"/>
      <c r="F48" s="109"/>
      <c r="G48" s="109"/>
      <c r="I48" s="11">
        <f t="shared" si="0"/>
        <v>1.03</v>
      </c>
    </row>
    <row r="49" spans="1:9" ht="30" customHeight="1">
      <c r="A49" s="16"/>
      <c r="B49" s="13"/>
      <c r="C49" s="18"/>
      <c r="D49" s="18"/>
      <c r="E49" s="18"/>
      <c r="F49" s="18"/>
      <c r="G49" s="18"/>
      <c r="I49" s="11">
        <f t="shared" si="0"/>
        <v>1.03</v>
      </c>
    </row>
    <row r="50" spans="1:9" ht="30" customHeight="1">
      <c r="A50" s="16"/>
      <c r="B50" s="13"/>
      <c r="C50" s="15"/>
      <c r="D50" s="15"/>
      <c r="E50" s="15"/>
      <c r="F50" s="15"/>
      <c r="G50" s="15"/>
      <c r="I50" s="11">
        <f t="shared" si="0"/>
        <v>1.03</v>
      </c>
    </row>
    <row r="51" spans="1:9" ht="30" customHeight="1">
      <c r="A51" s="107"/>
      <c r="B51" s="108" t="s">
        <v>95</v>
      </c>
      <c r="C51" s="109">
        <f>SUM(C48,C43,C37,C26,C16)</f>
        <v>52000000</v>
      </c>
      <c r="D51" s="109">
        <f t="shared" ref="D51:F51" si="6">SUM(D48,D43,D37,D26,D16)</f>
        <v>54600000</v>
      </c>
      <c r="E51" s="109">
        <f t="shared" si="6"/>
        <v>57330000</v>
      </c>
      <c r="F51" s="109">
        <f t="shared" si="6"/>
        <v>163930000</v>
      </c>
      <c r="G51" s="109"/>
      <c r="I51" s="11">
        <f t="shared" si="0"/>
        <v>1.03</v>
      </c>
    </row>
    <row r="52" spans="1:9" ht="30" customHeight="1" thickBot="1">
      <c r="A52" s="21"/>
      <c r="B52" s="22"/>
      <c r="C52" s="23"/>
      <c r="D52" s="23"/>
      <c r="E52" s="23"/>
      <c r="F52" s="23"/>
      <c r="G52" s="23"/>
    </row>
    <row r="53" spans="1:9">
      <c r="C53" s="8"/>
      <c r="D53" s="8"/>
      <c r="E53" s="8"/>
      <c r="F53" s="8"/>
      <c r="G53" s="8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3">
    <mergeCell ref="A1:G1"/>
    <mergeCell ref="A2:G2"/>
    <mergeCell ref="A3:G3"/>
  </mergeCells>
  <pageMargins left="0.7" right="0.7" top="0.75" bottom="0.75" header="0.3" footer="0.3"/>
  <pageSetup scale="55" firstPageNumber="311" orientation="landscape" useFirstPageNumber="1" verticalDpi="300" r:id="rId1"/>
  <headerFooter>
    <oddFooter>&amp;C&amp;"-,Bold"&amp;18&amp;P</oddFooter>
  </headerFooter>
  <rowBreaks count="1" manualBreakCount="1">
    <brk id="27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101"/>
  <sheetViews>
    <sheetView view="pageBreakPreview" topLeftCell="A2" zoomScale="60" workbookViewId="0">
      <selection activeCell="B10" sqref="B10"/>
    </sheetView>
  </sheetViews>
  <sheetFormatPr defaultColWidth="9.140625" defaultRowHeight="16.5"/>
  <cols>
    <col min="1" max="1" width="14.28515625" style="6" customWidth="1"/>
    <col min="2" max="2" width="94.7109375" style="1" customWidth="1"/>
    <col min="3" max="3" width="17.42578125" style="1" customWidth="1"/>
    <col min="4" max="4" width="18.7109375" style="1" customWidth="1"/>
    <col min="5" max="5" width="17.7109375" style="1" customWidth="1"/>
    <col min="6" max="6" width="20.42578125" style="1" customWidth="1"/>
    <col min="7" max="7" width="18.140625" style="1" customWidth="1"/>
    <col min="8" max="8" width="9.140625" style="1"/>
    <col min="9" max="9" width="12.28515625" style="1" bestFit="1" customWidth="1"/>
    <col min="10" max="12" width="9.140625" style="1"/>
    <col min="13" max="13" width="18.85546875" style="1" customWidth="1"/>
    <col min="14" max="16384" width="9.140625" style="1"/>
  </cols>
  <sheetData>
    <row r="1" spans="1:13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13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13" ht="22.5" customHeight="1">
      <c r="A3" s="175" t="s">
        <v>204</v>
      </c>
      <c r="B3" s="175"/>
      <c r="C3" s="175"/>
      <c r="D3" s="175"/>
      <c r="E3" s="175"/>
      <c r="F3" s="175"/>
      <c r="G3" s="175"/>
    </row>
    <row r="4" spans="1:13" ht="30" customHeight="1">
      <c r="A4" s="177" t="s">
        <v>209</v>
      </c>
      <c r="B4" s="178"/>
      <c r="C4" s="178"/>
      <c r="D4" s="178"/>
      <c r="E4" s="178"/>
      <c r="F4" s="178"/>
      <c r="G4" s="178"/>
    </row>
    <row r="5" spans="1:13" ht="57.75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13" ht="30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13" ht="30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13" ht="30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13" ht="30" customHeight="1">
      <c r="A9" s="16">
        <v>23010105</v>
      </c>
      <c r="B9" s="17" t="s">
        <v>11</v>
      </c>
      <c r="C9" s="15"/>
      <c r="D9" s="15"/>
      <c r="E9" s="15"/>
      <c r="F9" s="15"/>
      <c r="G9" s="15">
        <v>20880000</v>
      </c>
      <c r="I9" s="1">
        <f>PRODUCT(G9,1.03)</f>
        <v>21506400</v>
      </c>
      <c r="M9" s="64"/>
    </row>
    <row r="10" spans="1:13" ht="30" customHeight="1">
      <c r="A10" s="16">
        <v>23010111</v>
      </c>
      <c r="B10" s="17" t="s">
        <v>17</v>
      </c>
      <c r="C10" s="15"/>
      <c r="D10" s="15"/>
      <c r="E10" s="15"/>
      <c r="F10" s="15"/>
      <c r="G10" s="15"/>
      <c r="I10" s="1">
        <f t="shared" ref="I10:I57" si="0">PRODUCT(G10,1.03)</f>
        <v>1.03</v>
      </c>
      <c r="M10" s="64"/>
    </row>
    <row r="11" spans="1:13" ht="30" customHeight="1">
      <c r="A11" s="16">
        <v>23010112</v>
      </c>
      <c r="B11" s="17" t="s">
        <v>18</v>
      </c>
      <c r="C11" s="15">
        <v>16000000</v>
      </c>
      <c r="D11" s="15">
        <f>PRODUCT(C11,1.05)</f>
        <v>16800000</v>
      </c>
      <c r="E11" s="15">
        <f>PRODUCT(D11,1.05)</f>
        <v>17640000</v>
      </c>
      <c r="F11" s="15">
        <f>SUM(C11:E11)</f>
        <v>50440000</v>
      </c>
      <c r="G11" s="15">
        <v>12528000</v>
      </c>
      <c r="I11" s="1">
        <f t="shared" si="0"/>
        <v>12903840</v>
      </c>
      <c r="M11" s="64"/>
    </row>
    <row r="12" spans="1:13" ht="30" customHeight="1">
      <c r="A12" s="16">
        <v>23010113</v>
      </c>
      <c r="B12" s="17" t="s">
        <v>19</v>
      </c>
      <c r="C12" s="15">
        <v>20000000</v>
      </c>
      <c r="D12" s="15">
        <f t="shared" ref="D12:E12" si="1">PRODUCT(C12,1.05)</f>
        <v>21000000</v>
      </c>
      <c r="E12" s="15">
        <f t="shared" si="1"/>
        <v>22050000</v>
      </c>
      <c r="F12" s="15">
        <f>SUM(C12:E12)</f>
        <v>63050000</v>
      </c>
      <c r="G12" s="15">
        <v>18000000</v>
      </c>
      <c r="I12" s="1">
        <f t="shared" si="0"/>
        <v>18540000</v>
      </c>
      <c r="M12" s="64"/>
    </row>
    <row r="13" spans="1:13" ht="30" customHeight="1">
      <c r="A13" s="16">
        <v>23010114</v>
      </c>
      <c r="B13" s="17" t="s">
        <v>20</v>
      </c>
      <c r="C13" s="15">
        <v>5000000</v>
      </c>
      <c r="D13" s="15">
        <f t="shared" ref="D13:E15" si="2">PRODUCT(C13,1.05)</f>
        <v>5250000</v>
      </c>
      <c r="E13" s="15">
        <f t="shared" si="2"/>
        <v>5512500</v>
      </c>
      <c r="F13" s="15">
        <f>SUM(C13:E13)</f>
        <v>15762500</v>
      </c>
      <c r="G13" s="15">
        <v>3600000</v>
      </c>
      <c r="I13" s="1">
        <f t="shared" si="0"/>
        <v>3708000</v>
      </c>
      <c r="M13" s="64"/>
    </row>
    <row r="14" spans="1:13" ht="30" customHeight="1">
      <c r="A14" s="16">
        <v>23010115</v>
      </c>
      <c r="B14" s="17" t="s">
        <v>21</v>
      </c>
      <c r="C14" s="15"/>
      <c r="D14" s="15"/>
      <c r="E14" s="15"/>
      <c r="F14" s="15"/>
      <c r="G14" s="15"/>
      <c r="I14" s="1">
        <f t="shared" si="0"/>
        <v>1.03</v>
      </c>
      <c r="M14" s="64"/>
    </row>
    <row r="15" spans="1:13" s="11" customFormat="1" ht="30" customHeight="1">
      <c r="A15" s="16">
        <v>23030119</v>
      </c>
      <c r="B15" s="17" t="s">
        <v>384</v>
      </c>
      <c r="C15" s="15">
        <v>50000000</v>
      </c>
      <c r="D15" s="15">
        <f t="shared" si="2"/>
        <v>52500000</v>
      </c>
      <c r="E15" s="15">
        <f t="shared" si="2"/>
        <v>55125000</v>
      </c>
      <c r="F15" s="15">
        <f>SUM(C15:E15)</f>
        <v>157625000</v>
      </c>
      <c r="G15" s="126">
        <v>7264800</v>
      </c>
      <c r="I15" s="1">
        <f t="shared" si="0"/>
        <v>7482744</v>
      </c>
      <c r="M15" s="64"/>
    </row>
    <row r="16" spans="1:13" s="11" customFormat="1" ht="30" customHeight="1">
      <c r="A16" s="71">
        <v>23010152</v>
      </c>
      <c r="B16" s="72" t="s">
        <v>128</v>
      </c>
      <c r="C16" s="70"/>
      <c r="D16" s="70"/>
      <c r="E16" s="70"/>
      <c r="F16" s="70"/>
      <c r="G16" s="70"/>
      <c r="I16" s="1">
        <f t="shared" si="0"/>
        <v>1.03</v>
      </c>
      <c r="M16" s="64"/>
    </row>
    <row r="17" spans="1:13" s="11" customFormat="1" ht="30" customHeight="1">
      <c r="A17" s="71">
        <v>23010153</v>
      </c>
      <c r="B17" s="72" t="s">
        <v>134</v>
      </c>
      <c r="C17" s="70"/>
      <c r="D17" s="70"/>
      <c r="E17" s="70"/>
      <c r="F17" s="70"/>
      <c r="G17" s="70"/>
      <c r="I17" s="1">
        <f t="shared" si="0"/>
        <v>1.03</v>
      </c>
      <c r="M17" s="64"/>
    </row>
    <row r="18" spans="1:13" s="11" customFormat="1" ht="30" customHeight="1">
      <c r="A18" s="71">
        <v>23010154</v>
      </c>
      <c r="B18" s="72" t="s">
        <v>141</v>
      </c>
      <c r="C18" s="70"/>
      <c r="D18" s="70"/>
      <c r="E18" s="70"/>
      <c r="F18" s="70"/>
      <c r="G18" s="70"/>
      <c r="I18" s="1">
        <f t="shared" si="0"/>
        <v>1.03</v>
      </c>
      <c r="M18" s="64"/>
    </row>
    <row r="19" spans="1:13" s="11" customFormat="1" ht="30" customHeight="1">
      <c r="A19" s="71">
        <v>23010155</v>
      </c>
      <c r="B19" s="72" t="s">
        <v>145</v>
      </c>
      <c r="C19" s="70"/>
      <c r="D19" s="70"/>
      <c r="E19" s="70"/>
      <c r="F19" s="70"/>
      <c r="G19" s="70"/>
      <c r="I19" s="1">
        <f t="shared" si="0"/>
        <v>1.03</v>
      </c>
      <c r="M19" s="64"/>
    </row>
    <row r="20" spans="1:13" ht="30" customHeight="1">
      <c r="A20" s="71">
        <v>23010156</v>
      </c>
      <c r="B20" s="72" t="s">
        <v>156</v>
      </c>
      <c r="C20" s="70"/>
      <c r="D20" s="70"/>
      <c r="E20" s="70"/>
      <c r="F20" s="70"/>
      <c r="G20" s="70"/>
      <c r="I20" s="1">
        <f t="shared" si="0"/>
        <v>1.03</v>
      </c>
      <c r="M20" s="64"/>
    </row>
    <row r="21" spans="1:13" ht="30" customHeight="1">
      <c r="A21" s="81"/>
      <c r="B21" s="82" t="s">
        <v>37</v>
      </c>
      <c r="C21" s="83">
        <f>SUM(C9:C20)</f>
        <v>91000000</v>
      </c>
      <c r="D21" s="83">
        <f>SUM(D11:D20)</f>
        <v>95550000</v>
      </c>
      <c r="E21" s="83">
        <f>SUM(E11:E20)</f>
        <v>100327500</v>
      </c>
      <c r="F21" s="83">
        <f>SUM(F11:F20)</f>
        <v>286877500</v>
      </c>
      <c r="G21" s="83">
        <v>62272800</v>
      </c>
      <c r="I21" s="1">
        <f t="shared" si="0"/>
        <v>64140984</v>
      </c>
      <c r="M21" s="64"/>
    </row>
    <row r="22" spans="1:13" ht="30" customHeight="1">
      <c r="A22" s="16"/>
      <c r="B22" s="17"/>
      <c r="C22" s="15"/>
      <c r="D22" s="15"/>
      <c r="E22" s="15"/>
      <c r="F22" s="15"/>
      <c r="G22" s="15"/>
      <c r="I22" s="1">
        <f t="shared" si="0"/>
        <v>1.03</v>
      </c>
      <c r="M22" s="64"/>
    </row>
    <row r="23" spans="1:13" ht="30" customHeight="1">
      <c r="A23" s="12">
        <v>23020100</v>
      </c>
      <c r="B23" s="13" t="s">
        <v>38</v>
      </c>
      <c r="C23" s="15"/>
      <c r="D23" s="15"/>
      <c r="E23" s="15"/>
      <c r="F23" s="15"/>
      <c r="G23" s="15"/>
      <c r="I23" s="1">
        <f t="shared" si="0"/>
        <v>1.03</v>
      </c>
      <c r="M23" s="64"/>
    </row>
    <row r="24" spans="1:13" ht="30" customHeight="1">
      <c r="A24" s="16">
        <v>23020101</v>
      </c>
      <c r="B24" s="17" t="s">
        <v>39</v>
      </c>
      <c r="C24" s="15"/>
      <c r="D24" s="15"/>
      <c r="E24" s="15"/>
      <c r="F24" s="15"/>
      <c r="G24" s="15"/>
      <c r="I24" s="1">
        <f t="shared" si="0"/>
        <v>1.03</v>
      </c>
      <c r="M24" s="64"/>
    </row>
    <row r="25" spans="1:13" ht="30" customHeight="1">
      <c r="A25" s="16">
        <v>23020102</v>
      </c>
      <c r="B25" s="17" t="s">
        <v>40</v>
      </c>
      <c r="C25" s="15"/>
      <c r="D25" s="15"/>
      <c r="E25" s="15"/>
      <c r="F25" s="15"/>
      <c r="G25" s="126">
        <v>180000000</v>
      </c>
      <c r="I25" s="1">
        <f t="shared" si="0"/>
        <v>185400000</v>
      </c>
      <c r="M25" s="64"/>
    </row>
    <row r="26" spans="1:13" ht="30" customHeight="1">
      <c r="A26" s="16">
        <v>23020103</v>
      </c>
      <c r="B26" s="17" t="s">
        <v>41</v>
      </c>
      <c r="C26" s="15"/>
      <c r="D26" s="15"/>
      <c r="E26" s="15"/>
      <c r="F26" s="15"/>
      <c r="G26" s="15">
        <v>1440000</v>
      </c>
      <c r="I26" s="1">
        <f t="shared" si="0"/>
        <v>1483200</v>
      </c>
      <c r="M26" s="64"/>
    </row>
    <row r="27" spans="1:13" ht="30" customHeight="1">
      <c r="A27" s="16">
        <v>23020102</v>
      </c>
      <c r="B27" s="17" t="s">
        <v>40</v>
      </c>
      <c r="C27" s="15"/>
      <c r="D27" s="15"/>
      <c r="E27" s="15"/>
      <c r="F27" s="15"/>
      <c r="G27" s="15"/>
      <c r="I27" s="1">
        <f t="shared" si="0"/>
        <v>1.03</v>
      </c>
      <c r="M27" s="64"/>
    </row>
    <row r="28" spans="1:13" ht="30" customHeight="1">
      <c r="A28" s="71">
        <v>23020160</v>
      </c>
      <c r="B28" s="72" t="s">
        <v>154</v>
      </c>
      <c r="C28" s="70"/>
      <c r="D28" s="70"/>
      <c r="E28" s="70"/>
      <c r="F28" s="70"/>
      <c r="G28" s="70"/>
      <c r="I28" s="1">
        <f t="shared" si="0"/>
        <v>1.03</v>
      </c>
      <c r="M28" s="64"/>
    </row>
    <row r="29" spans="1:13" ht="30" customHeight="1">
      <c r="A29" s="71">
        <v>23020161</v>
      </c>
      <c r="B29" s="72" t="s">
        <v>155</v>
      </c>
      <c r="C29" s="70"/>
      <c r="D29" s="70"/>
      <c r="E29" s="70"/>
      <c r="F29" s="70"/>
      <c r="G29" s="70"/>
      <c r="I29" s="1">
        <f t="shared" si="0"/>
        <v>1.03</v>
      </c>
      <c r="M29" s="64"/>
    </row>
    <row r="30" spans="1:13" ht="30" customHeight="1">
      <c r="A30" s="71">
        <v>23020162</v>
      </c>
      <c r="B30" s="72" t="s">
        <v>172</v>
      </c>
      <c r="C30" s="70"/>
      <c r="D30" s="70"/>
      <c r="E30" s="70"/>
      <c r="F30" s="70"/>
      <c r="G30" s="70"/>
      <c r="I30" s="1">
        <f t="shared" si="0"/>
        <v>1.03</v>
      </c>
      <c r="M30" s="64"/>
    </row>
    <row r="31" spans="1:13" ht="30" customHeight="1">
      <c r="A31" s="81"/>
      <c r="B31" s="82" t="s">
        <v>37</v>
      </c>
      <c r="C31" s="83">
        <f>SUM(C25:C30)</f>
        <v>0</v>
      </c>
      <c r="D31" s="83"/>
      <c r="E31" s="83"/>
      <c r="F31" s="83"/>
      <c r="G31" s="83">
        <v>181440000</v>
      </c>
      <c r="I31" s="1">
        <f t="shared" si="0"/>
        <v>186883200</v>
      </c>
      <c r="M31" s="64"/>
    </row>
    <row r="32" spans="1:13" ht="30" customHeight="1">
      <c r="A32" s="16"/>
      <c r="B32" s="13"/>
      <c r="C32" s="15"/>
      <c r="D32" s="15"/>
      <c r="E32" s="15"/>
      <c r="F32" s="15"/>
      <c r="G32" s="15"/>
      <c r="I32" s="1">
        <f t="shared" si="0"/>
        <v>1.03</v>
      </c>
      <c r="M32" s="64"/>
    </row>
    <row r="33" spans="1:13" ht="30" customHeight="1">
      <c r="A33" s="12">
        <v>23030100</v>
      </c>
      <c r="B33" s="13" t="s">
        <v>61</v>
      </c>
      <c r="C33" s="15"/>
      <c r="D33" s="15"/>
      <c r="E33" s="15"/>
      <c r="F33" s="15"/>
      <c r="G33" s="15"/>
      <c r="I33" s="1">
        <f t="shared" si="0"/>
        <v>1.03</v>
      </c>
      <c r="M33" s="64"/>
    </row>
    <row r="34" spans="1:13" ht="30" customHeight="1">
      <c r="A34" s="16">
        <v>23030101</v>
      </c>
      <c r="B34" s="17" t="s">
        <v>62</v>
      </c>
      <c r="C34" s="15">
        <v>100000000</v>
      </c>
      <c r="D34" s="15"/>
      <c r="E34" s="15"/>
      <c r="F34" s="15"/>
      <c r="G34" s="15"/>
      <c r="I34" s="1">
        <f t="shared" si="0"/>
        <v>1.03</v>
      </c>
      <c r="M34" s="64"/>
    </row>
    <row r="35" spans="1:13" ht="30" customHeight="1">
      <c r="A35" s="71">
        <v>23020164</v>
      </c>
      <c r="B35" s="72" t="s">
        <v>185</v>
      </c>
      <c r="C35" s="70"/>
      <c r="D35" s="70"/>
      <c r="E35" s="70"/>
      <c r="F35" s="70"/>
      <c r="G35" s="70"/>
      <c r="I35" s="1">
        <f t="shared" si="0"/>
        <v>1.03</v>
      </c>
      <c r="M35" s="64"/>
    </row>
    <row r="36" spans="1:13" ht="30" customHeight="1">
      <c r="A36" s="71">
        <v>23020165</v>
      </c>
      <c r="B36" s="72" t="s">
        <v>186</v>
      </c>
      <c r="C36" s="70"/>
      <c r="D36" s="70"/>
      <c r="E36" s="70"/>
      <c r="F36" s="70"/>
      <c r="G36" s="70"/>
      <c r="I36" s="1">
        <f t="shared" si="0"/>
        <v>1.03</v>
      </c>
      <c r="M36" s="64"/>
    </row>
    <row r="37" spans="1:13" ht="30" customHeight="1">
      <c r="A37" s="81"/>
      <c r="B37" s="82" t="s">
        <v>37</v>
      </c>
      <c r="C37" s="83">
        <f>SUM(C34:C36)</f>
        <v>100000000</v>
      </c>
      <c r="D37" s="83"/>
      <c r="E37" s="83"/>
      <c r="F37" s="83"/>
      <c r="G37" s="83"/>
      <c r="I37" s="1">
        <f t="shared" si="0"/>
        <v>1.03</v>
      </c>
      <c r="M37" s="64"/>
    </row>
    <row r="38" spans="1:13" ht="30" customHeight="1">
      <c r="A38" s="16"/>
      <c r="B38" s="13"/>
      <c r="C38" s="15"/>
      <c r="D38" s="15"/>
      <c r="E38" s="15"/>
      <c r="F38" s="15"/>
      <c r="G38" s="15"/>
      <c r="I38" s="1">
        <f t="shared" si="0"/>
        <v>1.03</v>
      </c>
      <c r="M38" s="64"/>
    </row>
    <row r="39" spans="1:13" ht="30" customHeight="1">
      <c r="A39" s="12">
        <v>23040100</v>
      </c>
      <c r="B39" s="13" t="s">
        <v>83</v>
      </c>
      <c r="C39" s="15"/>
      <c r="D39" s="15"/>
      <c r="E39" s="15"/>
      <c r="F39" s="15"/>
      <c r="G39" s="15"/>
      <c r="I39" s="1">
        <f t="shared" si="0"/>
        <v>1.03</v>
      </c>
      <c r="M39" s="64"/>
    </row>
    <row r="40" spans="1:13" ht="30" customHeight="1">
      <c r="A40" s="16">
        <v>23040101</v>
      </c>
      <c r="B40" s="17" t="s">
        <v>84</v>
      </c>
      <c r="C40" s="15"/>
      <c r="D40" s="15"/>
      <c r="E40" s="15"/>
      <c r="F40" s="15"/>
      <c r="G40" s="15"/>
      <c r="I40" s="1">
        <f t="shared" si="0"/>
        <v>1.03</v>
      </c>
      <c r="M40" s="64"/>
    </row>
    <row r="41" spans="1:13" ht="30" customHeight="1">
      <c r="A41" s="16">
        <v>23040105</v>
      </c>
      <c r="B41" s="17" t="s">
        <v>88</v>
      </c>
      <c r="C41" s="15"/>
      <c r="D41" s="15"/>
      <c r="E41" s="15"/>
      <c r="F41" s="15"/>
      <c r="G41" s="15"/>
      <c r="I41" s="1">
        <f t="shared" si="0"/>
        <v>1.03</v>
      </c>
      <c r="M41" s="64"/>
    </row>
    <row r="42" spans="1:13" ht="30" customHeight="1">
      <c r="A42" s="71">
        <v>23040106</v>
      </c>
      <c r="B42" s="72" t="s">
        <v>1</v>
      </c>
      <c r="C42" s="70"/>
      <c r="D42" s="70"/>
      <c r="E42" s="70"/>
      <c r="F42" s="70"/>
      <c r="G42" s="70"/>
      <c r="I42" s="1">
        <f t="shared" si="0"/>
        <v>1.03</v>
      </c>
      <c r="M42" s="64"/>
    </row>
    <row r="43" spans="1:13" ht="30" customHeight="1">
      <c r="A43" s="71">
        <v>23040107</v>
      </c>
      <c r="B43" s="72" t="s">
        <v>104</v>
      </c>
      <c r="C43" s="70"/>
      <c r="D43" s="70"/>
      <c r="E43" s="70"/>
      <c r="F43" s="70"/>
      <c r="G43" s="70"/>
      <c r="I43" s="1">
        <f t="shared" si="0"/>
        <v>1.03</v>
      </c>
      <c r="M43" s="64"/>
    </row>
    <row r="44" spans="1:13" ht="30" customHeight="1">
      <c r="A44" s="71">
        <v>23040108</v>
      </c>
      <c r="B44" s="72" t="s">
        <v>103</v>
      </c>
      <c r="C44" s="70"/>
      <c r="D44" s="70"/>
      <c r="E44" s="70"/>
      <c r="F44" s="70"/>
      <c r="G44" s="70"/>
      <c r="I44" s="1">
        <f t="shared" si="0"/>
        <v>1.03</v>
      </c>
      <c r="M44" s="64"/>
    </row>
    <row r="45" spans="1:13" ht="30" customHeight="1">
      <c r="A45" s="71">
        <v>23040109</v>
      </c>
      <c r="B45" s="72" t="s">
        <v>200</v>
      </c>
      <c r="C45" s="70"/>
      <c r="D45" s="70"/>
      <c r="E45" s="70"/>
      <c r="F45" s="70"/>
      <c r="G45" s="70"/>
      <c r="I45" s="1">
        <f t="shared" si="0"/>
        <v>1.03</v>
      </c>
      <c r="M45" s="64"/>
    </row>
    <row r="46" spans="1:13" ht="30" customHeight="1">
      <c r="A46" s="81"/>
      <c r="B46" s="82" t="s">
        <v>37</v>
      </c>
      <c r="C46" s="83"/>
      <c r="D46" s="83"/>
      <c r="E46" s="83"/>
      <c r="F46" s="83"/>
      <c r="G46" s="83"/>
      <c r="I46" s="1">
        <f t="shared" si="0"/>
        <v>1.03</v>
      </c>
      <c r="M46" s="64"/>
    </row>
    <row r="47" spans="1:13" ht="30" customHeight="1">
      <c r="A47" s="12">
        <v>23050100</v>
      </c>
      <c r="B47" s="13" t="s">
        <v>89</v>
      </c>
      <c r="C47" s="15"/>
      <c r="D47" s="15"/>
      <c r="E47" s="15"/>
      <c r="F47" s="15"/>
      <c r="G47" s="15"/>
      <c r="I47" s="1">
        <f t="shared" si="0"/>
        <v>1.03</v>
      </c>
      <c r="M47" s="64"/>
    </row>
    <row r="48" spans="1:13" ht="30" customHeight="1">
      <c r="A48" s="16">
        <v>23050101</v>
      </c>
      <c r="B48" s="17" t="s">
        <v>90</v>
      </c>
      <c r="C48" s="15"/>
      <c r="D48" s="15"/>
      <c r="E48" s="15"/>
      <c r="F48" s="15"/>
      <c r="G48" s="15"/>
      <c r="I48" s="1">
        <f t="shared" si="0"/>
        <v>1.03</v>
      </c>
      <c r="M48" s="64"/>
    </row>
    <row r="49" spans="1:9" ht="30" customHeight="1">
      <c r="A49" s="16">
        <v>23050102</v>
      </c>
      <c r="B49" s="17" t="s">
        <v>91</v>
      </c>
      <c r="C49" s="15"/>
      <c r="D49" s="15"/>
      <c r="E49" s="15"/>
      <c r="F49" s="15"/>
      <c r="G49" s="15"/>
      <c r="I49" s="1">
        <f t="shared" si="0"/>
        <v>1.03</v>
      </c>
    </row>
    <row r="50" spans="1:9" ht="30" customHeight="1">
      <c r="A50" s="16">
        <v>23050103</v>
      </c>
      <c r="B50" s="17" t="s">
        <v>92</v>
      </c>
      <c r="C50" s="15">
        <v>10827360</v>
      </c>
      <c r="D50" s="15">
        <f t="shared" ref="D50:E50" si="3">PRODUCT(C50,1.05)</f>
        <v>11368728</v>
      </c>
      <c r="E50" s="15">
        <f t="shared" si="3"/>
        <v>11937164.4</v>
      </c>
      <c r="F50" s="15">
        <f>SUM(C50:E50)</f>
        <v>34133252.399999999</v>
      </c>
      <c r="G50" s="126">
        <v>10512000</v>
      </c>
      <c r="I50" s="1">
        <f t="shared" si="0"/>
        <v>10827360</v>
      </c>
    </row>
    <row r="51" spans="1:9" ht="30" customHeight="1">
      <c r="A51" s="16">
        <v>23050104</v>
      </c>
      <c r="B51" s="17" t="s">
        <v>93</v>
      </c>
      <c r="C51" s="15"/>
      <c r="D51" s="15"/>
      <c r="E51" s="15"/>
      <c r="F51" s="15"/>
      <c r="G51" s="15"/>
      <c r="I51" s="1">
        <f t="shared" si="0"/>
        <v>1.03</v>
      </c>
    </row>
    <row r="52" spans="1:9" ht="30" customHeight="1">
      <c r="A52" s="16">
        <v>23050107</v>
      </c>
      <c r="B52" s="17" t="s">
        <v>94</v>
      </c>
      <c r="C52" s="15"/>
      <c r="D52" s="15"/>
      <c r="E52" s="15"/>
      <c r="F52" s="15"/>
      <c r="G52" s="15"/>
      <c r="I52" s="1">
        <f t="shared" si="0"/>
        <v>1.03</v>
      </c>
    </row>
    <row r="53" spans="1:9" ht="30" customHeight="1">
      <c r="A53" s="16">
        <v>23050132</v>
      </c>
      <c r="B53" s="17" t="s">
        <v>270</v>
      </c>
      <c r="C53" s="15">
        <v>10827360</v>
      </c>
      <c r="D53" s="15">
        <f t="shared" ref="D53:E53" si="4">PRODUCT(C53,1.05)</f>
        <v>11368728</v>
      </c>
      <c r="E53" s="15">
        <f t="shared" si="4"/>
        <v>11937164.4</v>
      </c>
      <c r="F53" s="15">
        <f>SUM(C53:E53)</f>
        <v>34133252.399999999</v>
      </c>
      <c r="G53" s="126">
        <v>10512000</v>
      </c>
      <c r="I53" s="1">
        <f t="shared" si="0"/>
        <v>10827360</v>
      </c>
    </row>
    <row r="54" spans="1:9" ht="30" customHeight="1">
      <c r="A54" s="81"/>
      <c r="B54" s="82" t="s">
        <v>37</v>
      </c>
      <c r="C54" s="83">
        <f>SUM(C48:C53)</f>
        <v>21654720</v>
      </c>
      <c r="D54" s="83">
        <f>SUM(D50:D53)</f>
        <v>22737456</v>
      </c>
      <c r="E54" s="83">
        <f>SUM(E50:E53)</f>
        <v>23874328.800000001</v>
      </c>
      <c r="F54" s="83">
        <f>SUM(F50:F53)</f>
        <v>68266504.799999997</v>
      </c>
      <c r="G54" s="83">
        <v>21024000</v>
      </c>
      <c r="I54" s="1">
        <f t="shared" si="0"/>
        <v>21654720</v>
      </c>
    </row>
    <row r="55" spans="1:9" ht="30" customHeight="1">
      <c r="A55" s="16"/>
      <c r="B55" s="17"/>
      <c r="C55" s="15"/>
      <c r="D55" s="15"/>
      <c r="E55" s="15"/>
      <c r="F55" s="15"/>
      <c r="G55" s="15"/>
      <c r="I55" s="1">
        <f t="shared" si="0"/>
        <v>1.03</v>
      </c>
    </row>
    <row r="56" spans="1:9" ht="30" customHeight="1">
      <c r="A56" s="16"/>
      <c r="B56" s="13"/>
      <c r="C56" s="15"/>
      <c r="D56" s="15"/>
      <c r="E56" s="15"/>
      <c r="F56" s="15"/>
      <c r="G56" s="15"/>
      <c r="I56" s="1">
        <f t="shared" si="0"/>
        <v>1.03</v>
      </c>
    </row>
    <row r="57" spans="1:9" ht="30" customHeight="1">
      <c r="A57" s="81"/>
      <c r="B57" s="82" t="s">
        <v>95</v>
      </c>
      <c r="C57" s="83">
        <f>SUM(C54,C46,C37,C31,C21)</f>
        <v>212654720</v>
      </c>
      <c r="D57" s="83">
        <f>SUM(D54,D46,D37,D31,D21)</f>
        <v>118287456</v>
      </c>
      <c r="E57" s="83">
        <f>SUM(E54,E46,E37,E31,E21)</f>
        <v>124201828.8</v>
      </c>
      <c r="F57" s="83">
        <f>SUM(F54,F46,F37,F31,F21)</f>
        <v>355144004.80000001</v>
      </c>
      <c r="G57" s="83">
        <v>243712800</v>
      </c>
      <c r="I57" s="1">
        <f t="shared" si="0"/>
        <v>251024184</v>
      </c>
    </row>
    <row r="58" spans="1:9" ht="30" customHeight="1" thickBot="1">
      <c r="A58" s="21"/>
      <c r="B58" s="22"/>
      <c r="C58" s="23"/>
      <c r="D58" s="23"/>
      <c r="E58" s="23"/>
      <c r="F58" s="23"/>
      <c r="G58" s="23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72" orientation="landscape" useFirstPageNumber="1" verticalDpi="300" r:id="rId1"/>
  <headerFooter>
    <oddFooter>&amp;C&amp;"-,Bold"&amp;18&amp;P</oddFooter>
  </headerFooter>
  <rowBreaks count="1" manualBreakCount="1">
    <brk id="3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97"/>
  <sheetViews>
    <sheetView view="pageBreakPreview" topLeftCell="A40" zoomScale="60" workbookViewId="0">
      <selection activeCell="B32" sqref="B32:B33"/>
    </sheetView>
  </sheetViews>
  <sheetFormatPr defaultColWidth="19.42578125" defaultRowHeight="18"/>
  <cols>
    <col min="1" max="1" width="19.42578125" style="24"/>
    <col min="2" max="2" width="93.28515625" style="19" customWidth="1"/>
    <col min="3" max="3" width="21.7109375" style="19" bestFit="1" customWidth="1"/>
    <col min="4" max="7" width="19.42578125" style="19"/>
    <col min="8" max="8" width="20.140625" style="19" bestFit="1" customWidth="1"/>
    <col min="9" max="16384" width="19.42578125" style="19"/>
  </cols>
  <sheetData>
    <row r="1" spans="1:8" ht="22.5" customHeight="1">
      <c r="A1" s="172" t="s">
        <v>2</v>
      </c>
      <c r="B1" s="173"/>
      <c r="C1" s="173"/>
      <c r="D1" s="173"/>
      <c r="E1" s="173"/>
      <c r="F1" s="173"/>
      <c r="G1" s="173"/>
    </row>
    <row r="2" spans="1:8" ht="22.5" customHeight="1">
      <c r="A2" s="172" t="s">
        <v>310</v>
      </c>
      <c r="B2" s="173"/>
      <c r="C2" s="173"/>
      <c r="D2" s="173"/>
      <c r="E2" s="173"/>
      <c r="F2" s="173"/>
      <c r="G2" s="173"/>
    </row>
    <row r="3" spans="1:8" ht="22.5" customHeight="1">
      <c r="A3" s="179" t="s">
        <v>212</v>
      </c>
      <c r="B3" s="179"/>
      <c r="C3" s="179"/>
      <c r="D3" s="179"/>
      <c r="E3" s="179"/>
      <c r="F3" s="179"/>
      <c r="G3" s="179"/>
    </row>
    <row r="4" spans="1:8" ht="22.5" customHeight="1">
      <c r="A4" s="180" t="s">
        <v>209</v>
      </c>
      <c r="B4" s="180"/>
      <c r="C4" s="180"/>
      <c r="D4" s="180"/>
      <c r="E4" s="180"/>
      <c r="F4" s="180"/>
      <c r="G4" s="180"/>
    </row>
    <row r="5" spans="1:8" ht="69" customHeight="1">
      <c r="A5" s="12" t="s">
        <v>3</v>
      </c>
      <c r="B5" s="13" t="s">
        <v>4</v>
      </c>
      <c r="C5" s="14" t="s">
        <v>263</v>
      </c>
      <c r="D5" s="14" t="s">
        <v>312</v>
      </c>
      <c r="E5" s="14" t="s">
        <v>305</v>
      </c>
      <c r="F5" s="14" t="s">
        <v>6</v>
      </c>
      <c r="G5" s="14" t="s">
        <v>5</v>
      </c>
    </row>
    <row r="6" spans="1:8" ht="35.1" customHeight="1">
      <c r="A6" s="12"/>
      <c r="B6" s="13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</row>
    <row r="7" spans="1:8" ht="35.1" customHeight="1">
      <c r="A7" s="12">
        <v>23010100</v>
      </c>
      <c r="B7" s="13" t="s">
        <v>7</v>
      </c>
      <c r="C7" s="15"/>
      <c r="D7" s="15"/>
      <c r="E7" s="15"/>
      <c r="F7" s="15"/>
      <c r="G7" s="15"/>
    </row>
    <row r="8" spans="1:8" ht="35.1" customHeight="1">
      <c r="A8" s="16">
        <v>23010101</v>
      </c>
      <c r="B8" s="17" t="s">
        <v>96</v>
      </c>
      <c r="C8" s="15"/>
      <c r="D8" s="15"/>
      <c r="E8" s="15"/>
      <c r="F8" s="15"/>
      <c r="G8" s="15"/>
    </row>
    <row r="9" spans="1:8" ht="35.1" customHeight="1">
      <c r="A9" s="16">
        <v>23010111</v>
      </c>
      <c r="B9" s="17" t="s">
        <v>17</v>
      </c>
      <c r="C9" s="15"/>
      <c r="D9" s="15"/>
      <c r="E9" s="15"/>
      <c r="F9" s="15"/>
      <c r="G9" s="15"/>
    </row>
    <row r="10" spans="1:8" ht="35.1" customHeight="1">
      <c r="A10" s="16">
        <v>23010112</v>
      </c>
      <c r="B10" s="17" t="s">
        <v>18</v>
      </c>
      <c r="C10" s="15">
        <v>5000000</v>
      </c>
      <c r="D10" s="15">
        <f>PRODUCT(C10,1.05)</f>
        <v>5250000</v>
      </c>
      <c r="E10" s="15">
        <f>PRODUCT(D10,1.05)</f>
        <v>5512500</v>
      </c>
      <c r="F10" s="15">
        <f>SUM(C10:E10)</f>
        <v>15762500</v>
      </c>
      <c r="G10" s="15">
        <v>26989200</v>
      </c>
      <c r="H10" s="66">
        <f>+PRODUCT(G10,1.03)</f>
        <v>27798876</v>
      </c>
    </row>
    <row r="11" spans="1:8" ht="35.1" customHeight="1">
      <c r="A11" s="16">
        <v>23010113</v>
      </c>
      <c r="B11" s="17" t="s">
        <v>19</v>
      </c>
      <c r="C11" s="15"/>
      <c r="D11" s="15"/>
      <c r="E11" s="15"/>
      <c r="F11" s="15"/>
      <c r="G11" s="15"/>
      <c r="H11" s="66">
        <f t="shared" ref="H11:H54" si="0">+PRODUCT(G11,1.03)</f>
        <v>1.03</v>
      </c>
    </row>
    <row r="12" spans="1:8" s="20" customFormat="1" ht="35.1" customHeight="1">
      <c r="A12" s="71">
        <v>23010153</v>
      </c>
      <c r="B12" s="72" t="s">
        <v>134</v>
      </c>
      <c r="C12" s="70"/>
      <c r="D12" s="70"/>
      <c r="E12" s="70"/>
      <c r="F12" s="70"/>
      <c r="G12" s="70"/>
      <c r="H12" s="66">
        <f t="shared" si="0"/>
        <v>1.03</v>
      </c>
    </row>
    <row r="13" spans="1:8" s="20" customFormat="1" ht="35.1" customHeight="1">
      <c r="A13" s="71">
        <v>23010155</v>
      </c>
      <c r="B13" s="72" t="s">
        <v>145</v>
      </c>
      <c r="C13" s="70"/>
      <c r="D13" s="70"/>
      <c r="E13" s="70"/>
      <c r="F13" s="70"/>
      <c r="G13" s="70"/>
      <c r="H13" s="66">
        <f t="shared" si="0"/>
        <v>1.03</v>
      </c>
    </row>
    <row r="14" spans="1:8" s="20" customFormat="1" ht="35.1" customHeight="1">
      <c r="A14" s="71">
        <v>23010156</v>
      </c>
      <c r="B14" s="72" t="s">
        <v>156</v>
      </c>
      <c r="C14" s="70"/>
      <c r="D14" s="70"/>
      <c r="E14" s="70"/>
      <c r="F14" s="70"/>
      <c r="G14" s="70"/>
      <c r="H14" s="66">
        <f t="shared" si="0"/>
        <v>1.03</v>
      </c>
    </row>
    <row r="15" spans="1:8" ht="35.1" customHeight="1">
      <c r="A15" s="81"/>
      <c r="B15" s="82" t="s">
        <v>37</v>
      </c>
      <c r="C15" s="83">
        <f>SUM(C10:C14)</f>
        <v>5000000</v>
      </c>
      <c r="D15" s="83">
        <f>SUM(D10:D14)</f>
        <v>5250000</v>
      </c>
      <c r="E15" s="83">
        <f>SUM(E10:E14)</f>
        <v>5512500</v>
      </c>
      <c r="F15" s="83">
        <f>SUM(F7:F14)</f>
        <v>15762500</v>
      </c>
      <c r="G15" s="83">
        <v>26989200</v>
      </c>
      <c r="H15" s="66">
        <f t="shared" si="0"/>
        <v>27798876</v>
      </c>
    </row>
    <row r="16" spans="1:8" ht="35.1" customHeight="1">
      <c r="A16" s="16"/>
      <c r="B16" s="17"/>
      <c r="C16" s="15"/>
      <c r="D16" s="15"/>
      <c r="E16" s="15"/>
      <c r="F16" s="15"/>
      <c r="G16" s="15"/>
      <c r="H16" s="66">
        <f t="shared" si="0"/>
        <v>1.03</v>
      </c>
    </row>
    <row r="17" spans="1:8" ht="35.1" customHeight="1">
      <c r="A17" s="12">
        <v>23020100</v>
      </c>
      <c r="B17" s="13" t="s">
        <v>38</v>
      </c>
      <c r="C17" s="15"/>
      <c r="D17" s="15"/>
      <c r="E17" s="15"/>
      <c r="F17" s="15"/>
      <c r="G17" s="15"/>
      <c r="H17" s="66">
        <f t="shared" si="0"/>
        <v>1.03</v>
      </c>
    </row>
    <row r="18" spans="1:8" ht="35.1" customHeight="1">
      <c r="A18" s="16">
        <v>23020101</v>
      </c>
      <c r="B18" s="17" t="s">
        <v>39</v>
      </c>
      <c r="C18" s="15">
        <v>100000000</v>
      </c>
      <c r="D18" s="15">
        <f>PRODUCT(C18,1.05)</f>
        <v>105000000</v>
      </c>
      <c r="E18" s="15">
        <f>PRODUCT(D18,1.05)</f>
        <v>110250000</v>
      </c>
      <c r="F18" s="15">
        <f>SUM(C18:E18)</f>
        <v>315250000</v>
      </c>
      <c r="G18" s="15"/>
      <c r="H18" s="66">
        <f t="shared" si="0"/>
        <v>1.03</v>
      </c>
    </row>
    <row r="19" spans="1:8" ht="35.1" customHeight="1">
      <c r="A19" s="71">
        <v>23020148</v>
      </c>
      <c r="B19" s="72" t="s">
        <v>150</v>
      </c>
      <c r="C19" s="70"/>
      <c r="D19" s="70"/>
      <c r="E19" s="70"/>
      <c r="F19" s="70"/>
      <c r="G19" s="70"/>
      <c r="H19" s="66">
        <f t="shared" si="0"/>
        <v>1.03</v>
      </c>
    </row>
    <row r="20" spans="1:8" ht="35.1" customHeight="1">
      <c r="A20" s="71">
        <v>23020149</v>
      </c>
      <c r="B20" s="72" t="s">
        <v>153</v>
      </c>
      <c r="C20" s="70"/>
      <c r="D20" s="70"/>
      <c r="E20" s="70"/>
      <c r="F20" s="70"/>
      <c r="G20" s="70"/>
      <c r="H20" s="66">
        <f t="shared" si="0"/>
        <v>1.03</v>
      </c>
    </row>
    <row r="21" spans="1:8" ht="35.1" customHeight="1">
      <c r="A21" s="71">
        <v>23020160</v>
      </c>
      <c r="B21" s="72" t="s">
        <v>154</v>
      </c>
      <c r="C21" s="70"/>
      <c r="D21" s="70"/>
      <c r="E21" s="70"/>
      <c r="F21" s="70"/>
      <c r="G21" s="70"/>
      <c r="H21" s="66">
        <f t="shared" si="0"/>
        <v>1.03</v>
      </c>
    </row>
    <row r="22" spans="1:8" ht="35.1" customHeight="1">
      <c r="A22" s="71">
        <v>23020161</v>
      </c>
      <c r="B22" s="72" t="s">
        <v>155</v>
      </c>
      <c r="C22" s="70"/>
      <c r="D22" s="70"/>
      <c r="E22" s="70"/>
      <c r="F22" s="70"/>
      <c r="G22" s="70"/>
      <c r="H22" s="66">
        <f t="shared" si="0"/>
        <v>1.03</v>
      </c>
    </row>
    <row r="23" spans="1:8" ht="35.1" customHeight="1">
      <c r="A23" s="71">
        <v>23020162</v>
      </c>
      <c r="B23" s="72" t="s">
        <v>172</v>
      </c>
      <c r="C23" s="70"/>
      <c r="D23" s="70"/>
      <c r="E23" s="70"/>
      <c r="F23" s="70"/>
      <c r="G23" s="70"/>
      <c r="H23" s="66">
        <f t="shared" si="0"/>
        <v>1.03</v>
      </c>
    </row>
    <row r="24" spans="1:8" ht="35.1" customHeight="1">
      <c r="A24" s="81"/>
      <c r="B24" s="82" t="s">
        <v>37</v>
      </c>
      <c r="C24" s="83">
        <f>SUM(C18:C23)</f>
        <v>100000000</v>
      </c>
      <c r="D24" s="83">
        <f>SUM(D18:D23)</f>
        <v>105000000</v>
      </c>
      <c r="E24" s="83">
        <f>SUM(E18:E23)</f>
        <v>110250000</v>
      </c>
      <c r="F24" s="83">
        <f>SUM(C24:E24)</f>
        <v>315250000</v>
      </c>
      <c r="G24" s="83"/>
      <c r="H24" s="66">
        <f t="shared" si="0"/>
        <v>1.03</v>
      </c>
    </row>
    <row r="25" spans="1:8" ht="35.1" customHeight="1">
      <c r="A25" s="16"/>
      <c r="B25" s="13"/>
      <c r="C25" s="15"/>
      <c r="D25" s="15"/>
      <c r="E25" s="15"/>
      <c r="F25" s="15"/>
      <c r="G25" s="15"/>
      <c r="H25" s="66">
        <f t="shared" si="0"/>
        <v>1.03</v>
      </c>
    </row>
    <row r="26" spans="1:8" ht="35.1" customHeight="1">
      <c r="A26" s="12">
        <v>23030100</v>
      </c>
      <c r="B26" s="13" t="s">
        <v>61</v>
      </c>
      <c r="C26" s="15"/>
      <c r="D26" s="15"/>
      <c r="E26" s="15"/>
      <c r="F26" s="15"/>
      <c r="G26" s="15"/>
      <c r="H26" s="66">
        <f t="shared" si="0"/>
        <v>1.03</v>
      </c>
    </row>
    <row r="27" spans="1:8" ht="35.1" customHeight="1">
      <c r="A27" s="16">
        <v>23030101</v>
      </c>
      <c r="B27" s="17" t="s">
        <v>62</v>
      </c>
      <c r="C27" s="15"/>
      <c r="D27" s="15"/>
      <c r="E27" s="15"/>
      <c r="F27" s="15"/>
      <c r="G27" s="15"/>
      <c r="H27" s="66">
        <f t="shared" si="0"/>
        <v>1.03</v>
      </c>
    </row>
    <row r="28" spans="1:8" ht="35.1" customHeight="1">
      <c r="A28" s="16">
        <v>23030119</v>
      </c>
      <c r="B28" s="17" t="s">
        <v>76</v>
      </c>
      <c r="C28" s="15"/>
      <c r="D28" s="15"/>
      <c r="E28" s="15"/>
      <c r="F28" s="15"/>
      <c r="G28" s="15"/>
      <c r="H28" s="66">
        <f t="shared" si="0"/>
        <v>1.03</v>
      </c>
    </row>
    <row r="29" spans="1:8" ht="35.1" customHeight="1">
      <c r="A29" s="16">
        <v>23030121</v>
      </c>
      <c r="B29" s="17" t="s">
        <v>77</v>
      </c>
      <c r="C29" s="15">
        <v>194592132</v>
      </c>
      <c r="D29" s="15">
        <f>PRODUCT(C29,1.05)</f>
        <v>204321738.59999999</v>
      </c>
      <c r="E29" s="15">
        <f>PRODUCT(D29,1.05)</f>
        <v>214537825.53</v>
      </c>
      <c r="F29" s="15">
        <f>SUM(C29:E29)</f>
        <v>613451696.13</v>
      </c>
      <c r="G29" s="15">
        <v>188924400</v>
      </c>
      <c r="H29" s="66">
        <f t="shared" si="0"/>
        <v>194592132</v>
      </c>
    </row>
    <row r="30" spans="1:8" ht="35.1" customHeight="1">
      <c r="A30" s="16">
        <v>23030122</v>
      </c>
      <c r="B30" s="17" t="s">
        <v>78</v>
      </c>
      <c r="C30" s="15"/>
      <c r="D30" s="15"/>
      <c r="E30" s="15"/>
      <c r="F30" s="15"/>
      <c r="G30" s="15"/>
      <c r="H30" s="66">
        <f t="shared" si="0"/>
        <v>1.03</v>
      </c>
    </row>
    <row r="31" spans="1:8" ht="35.1" customHeight="1">
      <c r="A31" s="16">
        <v>23030123</v>
      </c>
      <c r="B31" s="17" t="s">
        <v>79</v>
      </c>
      <c r="C31" s="15"/>
      <c r="D31" s="15"/>
      <c r="E31" s="15"/>
      <c r="F31" s="15"/>
      <c r="G31" s="15"/>
      <c r="H31" s="66">
        <f t="shared" si="0"/>
        <v>1.03</v>
      </c>
    </row>
    <row r="32" spans="1:8" ht="35.1" customHeight="1">
      <c r="A32" s="71">
        <v>23020164</v>
      </c>
      <c r="B32" s="72" t="s">
        <v>185</v>
      </c>
      <c r="C32" s="70"/>
      <c r="D32" s="70"/>
      <c r="E32" s="70"/>
      <c r="F32" s="70"/>
      <c r="G32" s="70"/>
      <c r="H32" s="66">
        <f t="shared" si="0"/>
        <v>1.03</v>
      </c>
    </row>
    <row r="33" spans="1:8" ht="35.1" customHeight="1">
      <c r="A33" s="71">
        <v>23020165</v>
      </c>
      <c r="B33" s="72" t="s">
        <v>186</v>
      </c>
      <c r="C33" s="70"/>
      <c r="D33" s="70"/>
      <c r="E33" s="70"/>
      <c r="F33" s="70"/>
      <c r="G33" s="70"/>
      <c r="H33" s="66">
        <f t="shared" si="0"/>
        <v>1.03</v>
      </c>
    </row>
    <row r="34" spans="1:8" ht="35.1" customHeight="1">
      <c r="A34" s="81"/>
      <c r="B34" s="82" t="s">
        <v>37</v>
      </c>
      <c r="C34" s="83">
        <f>SUM(C27:C33)</f>
        <v>194592132</v>
      </c>
      <c r="D34" s="83">
        <f>SUM(D29:D33)</f>
        <v>204321738.59999999</v>
      </c>
      <c r="E34" s="83">
        <f>SUM(E29:E33)</f>
        <v>214537825.53</v>
      </c>
      <c r="F34" s="83">
        <f>SUM(F29:F33)</f>
        <v>613451696.13</v>
      </c>
      <c r="G34" s="83">
        <v>188924400</v>
      </c>
      <c r="H34" s="66">
        <f t="shared" si="0"/>
        <v>194592132</v>
      </c>
    </row>
    <row r="35" spans="1:8" ht="35.1" customHeight="1">
      <c r="A35" s="16"/>
      <c r="B35" s="13"/>
      <c r="C35" s="15"/>
      <c r="D35" s="15"/>
      <c r="E35" s="15"/>
      <c r="F35" s="15"/>
      <c r="G35" s="15"/>
      <c r="H35" s="66">
        <f t="shared" si="0"/>
        <v>1.03</v>
      </c>
    </row>
    <row r="36" spans="1:8" ht="35.1" customHeight="1">
      <c r="A36" s="12">
        <v>23040100</v>
      </c>
      <c r="B36" s="13" t="s">
        <v>83</v>
      </c>
      <c r="C36" s="15"/>
      <c r="D36" s="15"/>
      <c r="E36" s="15"/>
      <c r="F36" s="15"/>
      <c r="G36" s="15"/>
      <c r="H36" s="66">
        <f t="shared" si="0"/>
        <v>1.03</v>
      </c>
    </row>
    <row r="37" spans="1:8" ht="35.1" customHeight="1">
      <c r="A37" s="16">
        <v>23040101</v>
      </c>
      <c r="B37" s="17" t="s">
        <v>84</v>
      </c>
      <c r="C37" s="15"/>
      <c r="D37" s="15"/>
      <c r="E37" s="15"/>
      <c r="F37" s="15"/>
      <c r="G37" s="15"/>
      <c r="H37" s="66">
        <f t="shared" si="0"/>
        <v>1.03</v>
      </c>
    </row>
    <row r="38" spans="1:8" ht="35.1" customHeight="1">
      <c r="A38" s="71">
        <v>23040108</v>
      </c>
      <c r="B38" s="72" t="s">
        <v>103</v>
      </c>
      <c r="C38" s="70"/>
      <c r="D38" s="70"/>
      <c r="E38" s="70"/>
      <c r="F38" s="70"/>
      <c r="G38" s="70"/>
      <c r="H38" s="66">
        <f t="shared" si="0"/>
        <v>1.03</v>
      </c>
    </row>
    <row r="39" spans="1:8" ht="35.1" customHeight="1">
      <c r="A39" s="71">
        <v>23040109</v>
      </c>
      <c r="B39" s="72" t="s">
        <v>200</v>
      </c>
      <c r="C39" s="70"/>
      <c r="D39" s="70"/>
      <c r="E39" s="70"/>
      <c r="F39" s="70"/>
      <c r="G39" s="70"/>
      <c r="H39" s="66">
        <f t="shared" si="0"/>
        <v>1.03</v>
      </c>
    </row>
    <row r="40" spans="1:8" ht="35.1" customHeight="1">
      <c r="A40" s="81"/>
      <c r="B40" s="82" t="s">
        <v>37</v>
      </c>
      <c r="C40" s="83"/>
      <c r="D40" s="83"/>
      <c r="E40" s="83"/>
      <c r="F40" s="83"/>
      <c r="G40" s="83"/>
      <c r="H40" s="66">
        <f t="shared" si="0"/>
        <v>1.03</v>
      </c>
    </row>
    <row r="41" spans="1:8" ht="35.1" customHeight="1">
      <c r="A41" s="16"/>
      <c r="B41" s="13"/>
      <c r="C41" s="15"/>
      <c r="D41" s="15"/>
      <c r="E41" s="15"/>
      <c r="F41" s="15"/>
      <c r="G41" s="15"/>
      <c r="H41" s="66">
        <f t="shared" si="0"/>
        <v>1.03</v>
      </c>
    </row>
    <row r="42" spans="1:8" ht="35.1" customHeight="1">
      <c r="A42" s="12">
        <v>23050100</v>
      </c>
      <c r="B42" s="13" t="s">
        <v>89</v>
      </c>
      <c r="C42" s="15"/>
      <c r="D42" s="15"/>
      <c r="E42" s="15"/>
      <c r="F42" s="15"/>
      <c r="G42" s="15"/>
      <c r="H42" s="66">
        <f t="shared" si="0"/>
        <v>1.03</v>
      </c>
    </row>
    <row r="43" spans="1:8" ht="35.1" customHeight="1">
      <c r="A43" s="71">
        <v>23050101</v>
      </c>
      <c r="B43" s="72" t="s">
        <v>90</v>
      </c>
      <c r="C43" s="70"/>
      <c r="D43" s="70"/>
      <c r="E43" s="70"/>
      <c r="F43" s="70"/>
      <c r="G43" s="70"/>
      <c r="H43" s="66">
        <f t="shared" si="0"/>
        <v>1.03</v>
      </c>
    </row>
    <row r="44" spans="1:8" ht="35.1" customHeight="1">
      <c r="A44" s="71">
        <v>23050103</v>
      </c>
      <c r="B44" s="72" t="s">
        <v>331</v>
      </c>
      <c r="C44" s="70">
        <v>50000000</v>
      </c>
      <c r="D44" s="15">
        <f>PRODUCT(C44,1.05)</f>
        <v>52500000</v>
      </c>
      <c r="E44" s="15">
        <f>PRODUCT(D44,1.05)</f>
        <v>55125000</v>
      </c>
      <c r="F44" s="70">
        <f>SUM(C44:E44)</f>
        <v>157625000</v>
      </c>
      <c r="G44" s="70"/>
      <c r="H44" s="66"/>
    </row>
    <row r="45" spans="1:8" ht="35.1" customHeight="1">
      <c r="A45" s="71">
        <v>23050137</v>
      </c>
      <c r="B45" s="72" t="s">
        <v>109</v>
      </c>
      <c r="C45" s="70"/>
      <c r="D45" s="70"/>
      <c r="E45" s="70"/>
      <c r="F45" s="70"/>
      <c r="G45" s="70">
        <v>100000000</v>
      </c>
      <c r="H45" s="66">
        <f t="shared" si="0"/>
        <v>103000000</v>
      </c>
    </row>
    <row r="46" spans="1:8" ht="35.1" customHeight="1">
      <c r="A46" s="71">
        <v>23050138</v>
      </c>
      <c r="B46" s="72" t="s">
        <v>111</v>
      </c>
      <c r="C46" s="70"/>
      <c r="D46" s="70"/>
      <c r="E46" s="70"/>
      <c r="F46" s="70"/>
      <c r="G46" s="70"/>
      <c r="H46" s="66">
        <f t="shared" si="0"/>
        <v>1.03</v>
      </c>
    </row>
    <row r="47" spans="1:8" ht="35.1" customHeight="1">
      <c r="A47" s="71">
        <v>23050140</v>
      </c>
      <c r="B47" s="72" t="s">
        <v>133</v>
      </c>
      <c r="C47" s="70"/>
      <c r="D47" s="70"/>
      <c r="E47" s="70"/>
      <c r="F47" s="70"/>
      <c r="G47" s="70">
        <v>100000000</v>
      </c>
      <c r="H47" s="66">
        <f t="shared" si="0"/>
        <v>103000000</v>
      </c>
    </row>
    <row r="48" spans="1:8" ht="35.1" customHeight="1">
      <c r="A48" s="71">
        <v>23050147</v>
      </c>
      <c r="B48" s="72" t="s">
        <v>197</v>
      </c>
      <c r="C48" s="70"/>
      <c r="D48" s="70"/>
      <c r="E48" s="70"/>
      <c r="F48" s="70"/>
      <c r="G48" s="70"/>
      <c r="H48" s="66">
        <f t="shared" si="0"/>
        <v>1.03</v>
      </c>
    </row>
    <row r="49" spans="1:8" ht="35.1" customHeight="1">
      <c r="A49" s="71">
        <v>23050148</v>
      </c>
      <c r="B49" s="72" t="s">
        <v>157</v>
      </c>
      <c r="C49" s="70"/>
      <c r="D49" s="70"/>
      <c r="E49" s="70"/>
      <c r="F49" s="70"/>
      <c r="G49" s="70"/>
      <c r="H49" s="66">
        <f t="shared" si="0"/>
        <v>1.03</v>
      </c>
    </row>
    <row r="50" spans="1:8" ht="35.1" customHeight="1">
      <c r="A50" s="71">
        <v>23050149</v>
      </c>
      <c r="B50" s="75" t="s">
        <v>198</v>
      </c>
      <c r="C50" s="70"/>
      <c r="D50" s="70"/>
      <c r="E50" s="70"/>
      <c r="F50" s="70"/>
      <c r="G50" s="70"/>
      <c r="H50" s="66">
        <f t="shared" si="0"/>
        <v>1.03</v>
      </c>
    </row>
    <row r="51" spans="1:8" ht="35.1" customHeight="1">
      <c r="A51" s="71">
        <v>23050150</v>
      </c>
      <c r="B51" s="75" t="s">
        <v>302</v>
      </c>
      <c r="C51" s="70">
        <v>50000000</v>
      </c>
      <c r="D51" s="15">
        <f>PRODUCT(C51,1.05)</f>
        <v>52500000</v>
      </c>
      <c r="E51" s="15">
        <f>PRODUCT(D51,1.05)</f>
        <v>55125000</v>
      </c>
      <c r="F51" s="70">
        <f>SUM(C51:E51)</f>
        <v>157625000</v>
      </c>
      <c r="G51" s="70">
        <v>300000000</v>
      </c>
      <c r="H51" s="66">
        <f t="shared" si="0"/>
        <v>309000000</v>
      </c>
    </row>
    <row r="52" spans="1:8" ht="35.1" customHeight="1">
      <c r="A52" s="81"/>
      <c r="B52" s="82" t="s">
        <v>37</v>
      </c>
      <c r="C52" s="83">
        <f>SUM(C44:C51)</f>
        <v>100000000</v>
      </c>
      <c r="D52" s="83">
        <f>SUM(D44:D51)</f>
        <v>105000000</v>
      </c>
      <c r="E52" s="83">
        <f>SUM(E44:E51)</f>
        <v>110250000</v>
      </c>
      <c r="F52" s="83">
        <f>SUM(F44:F51)</f>
        <v>315250000</v>
      </c>
      <c r="G52" s="83">
        <v>500000000</v>
      </c>
      <c r="H52" s="66">
        <f t="shared" si="0"/>
        <v>515000000</v>
      </c>
    </row>
    <row r="53" spans="1:8">
      <c r="A53" s="16"/>
      <c r="B53" s="17"/>
      <c r="C53" s="15"/>
      <c r="D53" s="15"/>
      <c r="E53" s="15"/>
      <c r="F53" s="15"/>
      <c r="G53" s="15"/>
      <c r="H53" s="66">
        <f t="shared" si="0"/>
        <v>1.03</v>
      </c>
    </row>
    <row r="54" spans="1:8">
      <c r="A54" s="81"/>
      <c r="B54" s="82" t="s">
        <v>95</v>
      </c>
      <c r="C54" s="83">
        <f>SUM(C52,C40,C34,C24,C15)</f>
        <v>399592132</v>
      </c>
      <c r="D54" s="83">
        <f>SUM(D52,D40,D34,D24,D15)</f>
        <v>419571738.60000002</v>
      </c>
      <c r="E54" s="83">
        <f>SUM(E52,E40,E34,E24,E15)</f>
        <v>440550325.52999997</v>
      </c>
      <c r="F54" s="83">
        <f>SUM(F52,F40,F34,F24,F15)</f>
        <v>1259714196.1300001</v>
      </c>
      <c r="G54" s="83">
        <v>215913600</v>
      </c>
      <c r="H54" s="66">
        <f t="shared" si="0"/>
        <v>222391008</v>
      </c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5" firstPageNumber="174" orientation="landscape" useFirstPageNumber="1" verticalDpi="300" r:id="rId1"/>
  <headerFooter>
    <oddFooter>&amp;C&amp;"-,Bold"&amp;18&amp;P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76</vt:i4>
      </vt:variant>
      <vt:variant>
        <vt:lpstr>Named Ranges</vt:lpstr>
      </vt:variant>
      <vt:variant>
        <vt:i4>76</vt:i4>
      </vt:variant>
    </vt:vector>
  </HeadingPairs>
  <TitlesOfParts>
    <vt:vector size="152" baseType="lpstr">
      <vt:lpstr>T-SUM BY SEC</vt:lpstr>
      <vt:lpstr>GH</vt:lpstr>
      <vt:lpstr>SSG</vt:lpstr>
      <vt:lpstr>SEMA</vt:lpstr>
      <vt:lpstr>BOSHA</vt:lpstr>
      <vt:lpstr>BOSHA COM</vt:lpstr>
      <vt:lpstr>AuG S</vt:lpstr>
      <vt:lpstr>AuG LG</vt:lpstr>
      <vt:lpstr>INT GOVTAL</vt:lpstr>
      <vt:lpstr>CSC</vt:lpstr>
      <vt:lpstr>LGSC</vt:lpstr>
      <vt:lpstr>LGPB</vt:lpstr>
      <vt:lpstr>MHIC</vt:lpstr>
      <vt:lpstr>BRTV</vt:lpstr>
      <vt:lpstr>GOVT PRINT</vt:lpstr>
      <vt:lpstr>BOSIEC(end of Admin)</vt:lpstr>
      <vt:lpstr>AGRIC</vt:lpstr>
      <vt:lpstr>BOSADP</vt:lpstr>
      <vt:lpstr>BOSAMA</vt:lpstr>
      <vt:lpstr>WORKS</vt:lpstr>
      <vt:lpstr>RRR</vt:lpstr>
      <vt:lpstr>BORMA</vt:lpstr>
      <vt:lpstr>BETC</vt:lpstr>
      <vt:lpstr>TRADE INV</vt:lpstr>
      <vt:lpstr>BOPLAS</vt:lpstr>
      <vt:lpstr>NEITAL SHOES</vt:lpstr>
      <vt:lpstr>WIRE&amp; NAIL</vt:lpstr>
      <vt:lpstr>kano park</vt:lpstr>
      <vt:lpstr>BIC</vt:lpstr>
      <vt:lpstr>BOSCO</vt:lpstr>
      <vt:lpstr>BSHOTELS</vt:lpstr>
      <vt:lpstr>MIH</vt:lpstr>
      <vt:lpstr>MOF</vt:lpstr>
      <vt:lpstr>BIR</vt:lpstr>
      <vt:lpstr>BUDGET</vt:lpstr>
      <vt:lpstr>LANDS</vt:lpstr>
      <vt:lpstr>URBAN PL</vt:lpstr>
      <vt:lpstr>WATER</vt:lpstr>
      <vt:lpstr>RURAL WATER</vt:lpstr>
      <vt:lpstr>HOUSING</vt:lpstr>
      <vt:lpstr>ANIMAL(end of Econ)</vt:lpstr>
      <vt:lpstr>MPA&amp;YE</vt:lpstr>
      <vt:lpstr>ENVIRON</vt:lpstr>
      <vt:lpstr>BOSEPA</vt:lpstr>
      <vt:lpstr>WOMEN</vt:lpstr>
      <vt:lpstr>SPORTS</vt:lpstr>
      <vt:lpstr>C. For ART CULTURE</vt:lpstr>
      <vt:lpstr>HEALTH</vt:lpstr>
      <vt:lpstr>Colle. of Health Tech</vt:lpstr>
      <vt:lpstr>Colle. of Nursing &amp; Midwifery</vt:lpstr>
      <vt:lpstr>pr. HEALTH care </vt:lpstr>
      <vt:lpstr>C. AID HIV</vt:lpstr>
      <vt:lpstr>EDUCATION</vt:lpstr>
      <vt:lpstr>MASS EDU</vt:lpstr>
      <vt:lpstr>NOMADIC</vt:lpstr>
      <vt:lpstr>SUBEB</vt:lpstr>
      <vt:lpstr>BSLB</vt:lpstr>
      <vt:lpstr>MOHE</vt:lpstr>
      <vt:lpstr>BSSB</vt:lpstr>
      <vt:lpstr>UNIV</vt:lpstr>
      <vt:lpstr>KICOE</vt:lpstr>
      <vt:lpstr>UIIECEST</vt:lpstr>
      <vt:lpstr>COE WAKA</vt:lpstr>
      <vt:lpstr>RAMAT</vt:lpstr>
      <vt:lpstr>CABS</vt:lpstr>
      <vt:lpstr>COA</vt:lpstr>
      <vt:lpstr>MOGOCOLIS</vt:lpstr>
      <vt:lpstr>SHIS</vt:lpstr>
      <vt:lpstr>MLG&amp;EA</vt:lpstr>
      <vt:lpstr>MORA&amp;SE</vt:lpstr>
      <vt:lpstr>PILGRIMS(end of Social) </vt:lpstr>
      <vt:lpstr>JUSTICE</vt:lpstr>
      <vt:lpstr>HIGH COURT</vt:lpstr>
      <vt:lpstr>SHARIA COURT</vt:lpstr>
      <vt:lpstr>AREA COURT</vt:lpstr>
      <vt:lpstr>JUDICIAL SERVICE COMMISION</vt:lpstr>
      <vt:lpstr>AGRIC!Print_Area</vt:lpstr>
      <vt:lpstr>'ANIMAL(end of Econ)'!Print_Area</vt:lpstr>
      <vt:lpstr>'AREA COURT'!Print_Area</vt:lpstr>
      <vt:lpstr>'AuG LG'!Print_Area</vt:lpstr>
      <vt:lpstr>'AuG S'!Print_Area</vt:lpstr>
      <vt:lpstr>BETC!Print_Area</vt:lpstr>
      <vt:lpstr>BIC!Print_Area</vt:lpstr>
      <vt:lpstr>BIR!Print_Area</vt:lpstr>
      <vt:lpstr>BOPLAS!Print_Area</vt:lpstr>
      <vt:lpstr>BORMA!Print_Area</vt:lpstr>
      <vt:lpstr>BOSADP!Print_Area</vt:lpstr>
      <vt:lpstr>BOSAMA!Print_Area</vt:lpstr>
      <vt:lpstr>BOSCO!Print_Area</vt:lpstr>
      <vt:lpstr>BOSEPA!Print_Area</vt:lpstr>
      <vt:lpstr>BOSHA!Print_Area</vt:lpstr>
      <vt:lpstr>'BOSHA COM'!Print_Area</vt:lpstr>
      <vt:lpstr>'BOSIEC(end of Admin)'!Print_Area</vt:lpstr>
      <vt:lpstr>BRTV!Print_Area</vt:lpstr>
      <vt:lpstr>BSHOTELS!Print_Area</vt:lpstr>
      <vt:lpstr>BSLB!Print_Area</vt:lpstr>
      <vt:lpstr>BSSB!Print_Area</vt:lpstr>
      <vt:lpstr>BUDGET!Print_Area</vt:lpstr>
      <vt:lpstr>'C. AID HIV'!Print_Area</vt:lpstr>
      <vt:lpstr>'C. For ART CULTURE'!Print_Area</vt:lpstr>
      <vt:lpstr>CABS!Print_Area</vt:lpstr>
      <vt:lpstr>COA!Print_Area</vt:lpstr>
      <vt:lpstr>'COE WAKA'!Print_Area</vt:lpstr>
      <vt:lpstr>'Colle. of Health Tech'!Print_Area</vt:lpstr>
      <vt:lpstr>'Colle. of Nursing &amp; Midwifery'!Print_Area</vt:lpstr>
      <vt:lpstr>CSC!Print_Area</vt:lpstr>
      <vt:lpstr>EDUCATION!Print_Area</vt:lpstr>
      <vt:lpstr>ENVIRON!Print_Area</vt:lpstr>
      <vt:lpstr>GH!Print_Area</vt:lpstr>
      <vt:lpstr>'GOVT PRINT'!Print_Area</vt:lpstr>
      <vt:lpstr>HEALTH!Print_Area</vt:lpstr>
      <vt:lpstr>'HIGH COURT'!Print_Area</vt:lpstr>
      <vt:lpstr>HOUSING!Print_Area</vt:lpstr>
      <vt:lpstr>'INT GOVTAL'!Print_Area</vt:lpstr>
      <vt:lpstr>'JUDICIAL SERVICE COMMISION'!Print_Area</vt:lpstr>
      <vt:lpstr>JUSTICE!Print_Area</vt:lpstr>
      <vt:lpstr>'kano park'!Print_Area</vt:lpstr>
      <vt:lpstr>KICOE!Print_Area</vt:lpstr>
      <vt:lpstr>LANDS!Print_Area</vt:lpstr>
      <vt:lpstr>LGPB!Print_Area</vt:lpstr>
      <vt:lpstr>LGSC!Print_Area</vt:lpstr>
      <vt:lpstr>'MASS EDU'!Print_Area</vt:lpstr>
      <vt:lpstr>MHIC!Print_Area</vt:lpstr>
      <vt:lpstr>MIH!Print_Area</vt:lpstr>
      <vt:lpstr>'MLG&amp;EA'!Print_Area</vt:lpstr>
      <vt:lpstr>MOF!Print_Area</vt:lpstr>
      <vt:lpstr>MOGOCOLIS!Print_Area</vt:lpstr>
      <vt:lpstr>MOHE!Print_Area</vt:lpstr>
      <vt:lpstr>'MORA&amp;SE'!Print_Area</vt:lpstr>
      <vt:lpstr>'MPA&amp;YE'!Print_Area</vt:lpstr>
      <vt:lpstr>'NEITAL SHOES'!Print_Area</vt:lpstr>
      <vt:lpstr>NOMADIC!Print_Area</vt:lpstr>
      <vt:lpstr>'PILGRIMS(end of Social) '!Print_Area</vt:lpstr>
      <vt:lpstr>'pr. HEALTH care '!Print_Area</vt:lpstr>
      <vt:lpstr>RAMAT!Print_Area</vt:lpstr>
      <vt:lpstr>RRR!Print_Area</vt:lpstr>
      <vt:lpstr>'RURAL WATER'!Print_Area</vt:lpstr>
      <vt:lpstr>SEMA!Print_Area</vt:lpstr>
      <vt:lpstr>'SHARIA COURT'!Print_Area</vt:lpstr>
      <vt:lpstr>SHIS!Print_Area</vt:lpstr>
      <vt:lpstr>SPORTS!Print_Area</vt:lpstr>
      <vt:lpstr>SSG!Print_Area</vt:lpstr>
      <vt:lpstr>SUBEB!Print_Area</vt:lpstr>
      <vt:lpstr>'TRADE INV'!Print_Area</vt:lpstr>
      <vt:lpstr>'T-SUM BY SEC'!Print_Area</vt:lpstr>
      <vt:lpstr>UIIECEST!Print_Area</vt:lpstr>
      <vt:lpstr>UNIV!Print_Area</vt:lpstr>
      <vt:lpstr>'URBAN PL'!Print_Area</vt:lpstr>
      <vt:lpstr>WATER!Print_Area</vt:lpstr>
      <vt:lpstr>'WIRE&amp; NAIL'!Print_Area</vt:lpstr>
      <vt:lpstr>WOMEN!Print_Area</vt:lpstr>
      <vt:lpstr>WORKS!Print_Area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useer</cp:lastModifiedBy>
  <cp:lastPrinted>2017-03-02T11:37:29Z</cp:lastPrinted>
  <dcterms:created xsi:type="dcterms:W3CDTF">2014-08-24T08:19:29Z</dcterms:created>
  <dcterms:modified xsi:type="dcterms:W3CDTF">2017-03-02T11:49:18Z</dcterms:modified>
</cp:coreProperties>
</file>