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120" windowWidth="19200" windowHeight="8025" activeTab="3"/>
  </bookViews>
  <sheets>
    <sheet name="Summ by Type-Nature" sheetId="1" r:id="rId1"/>
    <sheet name="SEC SUMM" sheetId="12" r:id="rId2"/>
    <sheet name="Nature-CRF" sheetId="3" r:id="rId3"/>
    <sheet name="DETAILED REV BUDGET" sheetId="10" r:id="rId4"/>
  </sheets>
  <externalReferences>
    <externalReference r:id="rId5"/>
  </externalReferences>
  <definedNames>
    <definedName name="_xlnm.Print_Area" localSheetId="3">'DETAILED REV BUDGET'!$A$1:$D$1172</definedName>
    <definedName name="_xlnm.Print_Area" localSheetId="2">'Nature-CRF'!$A$1:$G$75</definedName>
    <definedName name="_xlnm.Print_Area" localSheetId="1">'SEC SUMM'!$A$1:$G$50</definedName>
    <definedName name="_xlnm.Print_Area" localSheetId="0">'Summ by Type-Nature'!$A$1:$G$41</definedName>
  </definedNames>
  <calcPr calcId="124519"/>
</workbook>
</file>

<file path=xl/calcChain.xml><?xml version="1.0" encoding="utf-8"?>
<calcChain xmlns="http://schemas.openxmlformats.org/spreadsheetml/2006/main">
  <c r="F6" i="3"/>
  <c r="F7"/>
  <c r="F8"/>
  <c r="F9"/>
  <c r="F12"/>
  <c r="F13"/>
  <c r="F16"/>
  <c r="F17"/>
  <c r="F18"/>
  <c r="F19"/>
  <c r="F20"/>
  <c r="F24"/>
  <c r="F26"/>
  <c r="F27"/>
  <c r="F28" s="1"/>
  <c r="F30"/>
  <c r="F40"/>
  <c r="F53"/>
  <c r="F67"/>
  <c r="D7"/>
  <c r="E7"/>
  <c r="D8"/>
  <c r="E8"/>
  <c r="D9"/>
  <c r="E9"/>
  <c r="D12"/>
  <c r="E12"/>
  <c r="D13"/>
  <c r="E13"/>
  <c r="D16"/>
  <c r="E16"/>
  <c r="D17"/>
  <c r="E17"/>
  <c r="D18"/>
  <c r="E18"/>
  <c r="D19"/>
  <c r="E19"/>
  <c r="D20"/>
  <c r="E20"/>
  <c r="D24"/>
  <c r="E24"/>
  <c r="D26"/>
  <c r="E26"/>
  <c r="D27"/>
  <c r="E27"/>
  <c r="D28"/>
  <c r="E28"/>
  <c r="D30"/>
  <c r="E30"/>
  <c r="D40"/>
  <c r="E40"/>
  <c r="D48"/>
  <c r="D53"/>
  <c r="E53"/>
  <c r="D66"/>
  <c r="D67"/>
  <c r="E67"/>
  <c r="D68"/>
  <c r="E68"/>
  <c r="E6"/>
  <c r="D6"/>
  <c r="F6" i="1"/>
  <c r="F7"/>
  <c r="F8"/>
  <c r="F9"/>
  <c r="F31"/>
  <c r="F33"/>
  <c r="F34"/>
  <c r="F38"/>
  <c r="D7"/>
  <c r="E7"/>
  <c r="D8"/>
  <c r="E8"/>
  <c r="D9"/>
  <c r="E9"/>
  <c r="D31"/>
  <c r="E31"/>
  <c r="D33"/>
  <c r="E33"/>
  <c r="D34"/>
  <c r="E34"/>
  <c r="D35"/>
  <c r="F35" s="1"/>
  <c r="E35"/>
  <c r="D36"/>
  <c r="F36" s="1"/>
  <c r="E36"/>
  <c r="D38"/>
  <c r="E38"/>
  <c r="E6"/>
  <c r="D6"/>
  <c r="F38" i="12"/>
  <c r="F39"/>
  <c r="F40"/>
  <c r="F41"/>
  <c r="F42"/>
  <c r="F44"/>
  <c r="F47"/>
  <c r="F48"/>
  <c r="F49"/>
  <c r="D39"/>
  <c r="E39"/>
  <c r="D40"/>
  <c r="E40"/>
  <c r="D41"/>
  <c r="E41"/>
  <c r="D42"/>
  <c r="E42"/>
  <c r="D44"/>
  <c r="E44"/>
  <c r="D47"/>
  <c r="E47"/>
  <c r="D48"/>
  <c r="E48"/>
  <c r="D49"/>
  <c r="E49"/>
  <c r="D38"/>
  <c r="E38" s="1"/>
  <c r="F8"/>
  <c r="F9"/>
  <c r="F10"/>
  <c r="F11"/>
  <c r="F12"/>
  <c r="F13"/>
  <c r="F14"/>
  <c r="F15"/>
  <c r="F17"/>
  <c r="F18"/>
  <c r="F19" s="1"/>
  <c r="F21"/>
  <c r="F22"/>
  <c r="F23"/>
  <c r="F24"/>
  <c r="F25"/>
  <c r="F26"/>
  <c r="F27"/>
  <c r="F28"/>
  <c r="F29"/>
  <c r="F30"/>
  <c r="F31"/>
  <c r="F33"/>
  <c r="F34"/>
  <c r="F35" s="1"/>
  <c r="D9"/>
  <c r="E9"/>
  <c r="D10"/>
  <c r="E10"/>
  <c r="D11"/>
  <c r="E11"/>
  <c r="D12"/>
  <c r="E12"/>
  <c r="D13"/>
  <c r="E13"/>
  <c r="D14"/>
  <c r="E14"/>
  <c r="D15"/>
  <c r="E15"/>
  <c r="D17"/>
  <c r="E17"/>
  <c r="D18"/>
  <c r="E18"/>
  <c r="D19"/>
  <c r="E19"/>
  <c r="D21"/>
  <c r="E21"/>
  <c r="D22"/>
  <c r="E22"/>
  <c r="D23"/>
  <c r="E23"/>
  <c r="D24"/>
  <c r="E24"/>
  <c r="D25"/>
  <c r="E25"/>
  <c r="D26"/>
  <c r="E26"/>
  <c r="D27"/>
  <c r="E27"/>
  <c r="D28"/>
  <c r="E28"/>
  <c r="D29"/>
  <c r="E29"/>
  <c r="D30"/>
  <c r="E30"/>
  <c r="D31"/>
  <c r="E31"/>
  <c r="D33"/>
  <c r="E33"/>
  <c r="D34"/>
  <c r="E34"/>
  <c r="D35"/>
  <c r="E35"/>
  <c r="E8"/>
  <c r="D8"/>
  <c r="H7" i="1"/>
  <c r="C8" i="3"/>
  <c r="C7"/>
  <c r="C6"/>
  <c r="C40"/>
  <c r="C53"/>
  <c r="C68" s="1"/>
  <c r="E48" l="1"/>
  <c r="F48" s="1"/>
  <c r="E66"/>
  <c r="F66" s="1"/>
  <c r="C19"/>
  <c r="C890" i="10" l="1"/>
  <c r="C26" i="3" s="1"/>
  <c r="C26" i="1" s="1"/>
  <c r="D26" s="1"/>
  <c r="E26" s="1"/>
  <c r="F26" s="1"/>
  <c r="C20" i="3"/>
  <c r="C20" i="1" s="1"/>
  <c r="D20" s="1"/>
  <c r="E20" s="1"/>
  <c r="F20" s="1"/>
  <c r="C17" i="3"/>
  <c r="C17" i="1" s="1"/>
  <c r="D17" s="1"/>
  <c r="E17" s="1"/>
  <c r="F17" s="1"/>
  <c r="C12" i="3"/>
  <c r="C12" i="1" s="1"/>
  <c r="D12" s="1"/>
  <c r="E12" s="1"/>
  <c r="F12" s="1"/>
  <c r="C24" i="3" l="1"/>
  <c r="C24" i="1" s="1"/>
  <c r="D24" s="1"/>
  <c r="E24" s="1"/>
  <c r="F24" s="1"/>
  <c r="C28" i="12"/>
  <c r="C1172" i="10" l="1"/>
  <c r="C1114"/>
  <c r="C1106"/>
  <c r="C1116" s="1"/>
  <c r="C1070"/>
  <c r="C1065"/>
  <c r="C1061"/>
  <c r="C1021"/>
  <c r="C1017"/>
  <c r="C1023" s="1"/>
  <c r="C973"/>
  <c r="C975" s="1"/>
  <c r="C933"/>
  <c r="C844"/>
  <c r="D844"/>
  <c r="C841"/>
  <c r="C846" s="1"/>
  <c r="C797"/>
  <c r="C799" s="1"/>
  <c r="C758"/>
  <c r="C760" s="1"/>
  <c r="C725"/>
  <c r="C48" i="12" l="1"/>
  <c r="C27" i="3"/>
  <c r="C27" i="1" s="1"/>
  <c r="D27" s="1"/>
  <c r="E27" s="1"/>
  <c r="F27" s="1"/>
  <c r="F28" s="1"/>
  <c r="C716" i="10"/>
  <c r="C711"/>
  <c r="C627"/>
  <c r="C623"/>
  <c r="C629" s="1"/>
  <c r="C578"/>
  <c r="C580" s="1"/>
  <c r="C549"/>
  <c r="C545"/>
  <c r="C541"/>
  <c r="C511"/>
  <c r="C513" s="1"/>
  <c r="C503"/>
  <c r="C492"/>
  <c r="C464"/>
  <c r="C466" s="1"/>
  <c r="C460"/>
  <c r="C456"/>
  <c r="C452"/>
  <c r="C407"/>
  <c r="C409" s="1"/>
  <c r="C372"/>
  <c r="C374" s="1"/>
  <c r="C368"/>
  <c r="C332"/>
  <c r="C13" i="3" s="1"/>
  <c r="C13" i="1" s="1"/>
  <c r="D13" s="1"/>
  <c r="E13" s="1"/>
  <c r="F13" s="1"/>
  <c r="C323" i="10"/>
  <c r="C302"/>
  <c r="C296"/>
  <c r="C277"/>
  <c r="C243"/>
  <c r="C19" i="1" s="1"/>
  <c r="D19" s="1"/>
  <c r="E19" s="1"/>
  <c r="F19" s="1"/>
  <c r="C236" i="10"/>
  <c r="C197"/>
  <c r="C190"/>
  <c r="C199" s="1"/>
  <c r="D173"/>
  <c r="C171"/>
  <c r="C167"/>
  <c r="C18" i="3" s="1"/>
  <c r="C18" i="1" s="1"/>
  <c r="D18" s="1"/>
  <c r="E18" s="1"/>
  <c r="F18" s="1"/>
  <c r="C102" i="10"/>
  <c r="C100"/>
  <c r="C87"/>
  <c r="C83"/>
  <c r="C78"/>
  <c r="C74"/>
  <c r="C70"/>
  <c r="C65"/>
  <c r="C58"/>
  <c r="C54"/>
  <c r="C89" s="1"/>
  <c r="C31"/>
  <c r="C25"/>
  <c r="C21"/>
  <c r="C13"/>
  <c r="C33" s="1"/>
  <c r="F9"/>
  <c r="F11"/>
  <c r="F13"/>
  <c r="F15"/>
  <c r="F17"/>
  <c r="E9"/>
  <c r="E10"/>
  <c r="F10" s="1"/>
  <c r="E11"/>
  <c r="E12"/>
  <c r="F12" s="1"/>
  <c r="E13"/>
  <c r="E14"/>
  <c r="F14" s="1"/>
  <c r="E15"/>
  <c r="E16"/>
  <c r="F16" s="1"/>
  <c r="E17"/>
  <c r="E18"/>
  <c r="F18" s="1"/>
  <c r="E19"/>
  <c r="F19" s="1"/>
  <c r="E20"/>
  <c r="F20" s="1"/>
  <c r="E21"/>
  <c r="F21" s="1"/>
  <c r="E22"/>
  <c r="F22" s="1"/>
  <c r="E23"/>
  <c r="F23" s="1"/>
  <c r="E24"/>
  <c r="F24" s="1"/>
  <c r="E25"/>
  <c r="F25" s="1"/>
  <c r="E26"/>
  <c r="F26" s="1"/>
  <c r="E27"/>
  <c r="F27" s="1"/>
  <c r="E28"/>
  <c r="F28" s="1"/>
  <c r="E29"/>
  <c r="F29" s="1"/>
  <c r="E30"/>
  <c r="F30" s="1"/>
  <c r="E31"/>
  <c r="F31" s="1"/>
  <c r="E32"/>
  <c r="F32" s="1"/>
  <c r="E33"/>
  <c r="F33" s="1"/>
  <c r="E34"/>
  <c r="F34" s="1"/>
  <c r="E35"/>
  <c r="F35" s="1"/>
  <c r="E36"/>
  <c r="F36" s="1"/>
  <c r="E37"/>
  <c r="F37" s="1"/>
  <c r="E38"/>
  <c r="F38" s="1"/>
  <c r="E39"/>
  <c r="F39" s="1"/>
  <c r="E40"/>
  <c r="F40" s="1"/>
  <c r="E41"/>
  <c r="F41" s="1"/>
  <c r="E42"/>
  <c r="F42" s="1"/>
  <c r="E43"/>
  <c r="F43" s="1"/>
  <c r="E44"/>
  <c r="F44" s="1"/>
  <c r="E45"/>
  <c r="F45" s="1"/>
  <c r="E46"/>
  <c r="F46" s="1"/>
  <c r="E47"/>
  <c r="F47" s="1"/>
  <c r="E48"/>
  <c r="F48" s="1"/>
  <c r="E49"/>
  <c r="F49" s="1"/>
  <c r="E50"/>
  <c r="F50" s="1"/>
  <c r="E51"/>
  <c r="F51" s="1"/>
  <c r="E52"/>
  <c r="F52" s="1"/>
  <c r="E53"/>
  <c r="F53" s="1"/>
  <c r="E54"/>
  <c r="F54" s="1"/>
  <c r="E55"/>
  <c r="F55" s="1"/>
  <c r="E56"/>
  <c r="F56" s="1"/>
  <c r="E57"/>
  <c r="F57" s="1"/>
  <c r="E58"/>
  <c r="F58" s="1"/>
  <c r="E59"/>
  <c r="F59" s="1"/>
  <c r="E60"/>
  <c r="F60" s="1"/>
  <c r="E61"/>
  <c r="F61" s="1"/>
  <c r="E62"/>
  <c r="F62" s="1"/>
  <c r="E63"/>
  <c r="F63" s="1"/>
  <c r="E64"/>
  <c r="F64" s="1"/>
  <c r="E65"/>
  <c r="F65" s="1"/>
  <c r="E66"/>
  <c r="F66" s="1"/>
  <c r="E67"/>
  <c r="F67" s="1"/>
  <c r="E68"/>
  <c r="F68" s="1"/>
  <c r="E69"/>
  <c r="F69" s="1"/>
  <c r="E70"/>
  <c r="F70" s="1"/>
  <c r="E71"/>
  <c r="F71" s="1"/>
  <c r="E72"/>
  <c r="F72" s="1"/>
  <c r="E73"/>
  <c r="F73" s="1"/>
  <c r="E74"/>
  <c r="F74" s="1"/>
  <c r="E75"/>
  <c r="F75" s="1"/>
  <c r="E76"/>
  <c r="F76" s="1"/>
  <c r="E77"/>
  <c r="F77" s="1"/>
  <c r="E78"/>
  <c r="F78" s="1"/>
  <c r="E79"/>
  <c r="F79" s="1"/>
  <c r="E80"/>
  <c r="F80" s="1"/>
  <c r="E81"/>
  <c r="F81" s="1"/>
  <c r="E82"/>
  <c r="F82" s="1"/>
  <c r="E83"/>
  <c r="F83" s="1"/>
  <c r="E84"/>
  <c r="F84" s="1"/>
  <c r="E85"/>
  <c r="F85" s="1"/>
  <c r="E86"/>
  <c r="F86" s="1"/>
  <c r="E87"/>
  <c r="F87" s="1"/>
  <c r="E88"/>
  <c r="F88" s="1"/>
  <c r="E89"/>
  <c r="F89" s="1"/>
  <c r="E90"/>
  <c r="F90" s="1"/>
  <c r="E91"/>
  <c r="F91" s="1"/>
  <c r="E92"/>
  <c r="F92" s="1"/>
  <c r="E93"/>
  <c r="F93" s="1"/>
  <c r="E94"/>
  <c r="F94" s="1"/>
  <c r="E95"/>
  <c r="F95" s="1"/>
  <c r="E96"/>
  <c r="F96" s="1"/>
  <c r="E97"/>
  <c r="F97" s="1"/>
  <c r="E98"/>
  <c r="F98" s="1"/>
  <c r="E99"/>
  <c r="F99" s="1"/>
  <c r="E100"/>
  <c r="F100" s="1"/>
  <c r="E101"/>
  <c r="F101" s="1"/>
  <c r="E102"/>
  <c r="F102" s="1"/>
  <c r="E103"/>
  <c r="F103" s="1"/>
  <c r="E104"/>
  <c r="F104" s="1"/>
  <c r="E105"/>
  <c r="F105" s="1"/>
  <c r="E106"/>
  <c r="F106" s="1"/>
  <c r="E107"/>
  <c r="F107" s="1"/>
  <c r="E108"/>
  <c r="F108" s="1"/>
  <c r="E109"/>
  <c r="F109" s="1"/>
  <c r="E110"/>
  <c r="F110" s="1"/>
  <c r="E111"/>
  <c r="F111" s="1"/>
  <c r="E112"/>
  <c r="F112" s="1"/>
  <c r="E113"/>
  <c r="F113" s="1"/>
  <c r="E114"/>
  <c r="F114" s="1"/>
  <c r="E115"/>
  <c r="F115" s="1"/>
  <c r="E116"/>
  <c r="F116" s="1"/>
  <c r="E117"/>
  <c r="F117" s="1"/>
  <c r="E118"/>
  <c r="F118" s="1"/>
  <c r="E119"/>
  <c r="F119" s="1"/>
  <c r="E120"/>
  <c r="F120" s="1"/>
  <c r="E121"/>
  <c r="F121" s="1"/>
  <c r="E122"/>
  <c r="F122" s="1"/>
  <c r="E123"/>
  <c r="F123" s="1"/>
  <c r="E124"/>
  <c r="F124" s="1"/>
  <c r="E125"/>
  <c r="F125" s="1"/>
  <c r="E126"/>
  <c r="F126" s="1"/>
  <c r="E127"/>
  <c r="F127" s="1"/>
  <c r="E128"/>
  <c r="F128" s="1"/>
  <c r="E129"/>
  <c r="F129" s="1"/>
  <c r="E130"/>
  <c r="F130" s="1"/>
  <c r="E131"/>
  <c r="F131" s="1"/>
  <c r="E132"/>
  <c r="F132" s="1"/>
  <c r="E133"/>
  <c r="F133" s="1"/>
  <c r="E134"/>
  <c r="F134" s="1"/>
  <c r="E135"/>
  <c r="F135" s="1"/>
  <c r="E136"/>
  <c r="F136" s="1"/>
  <c r="E137"/>
  <c r="F137" s="1"/>
  <c r="E138"/>
  <c r="F138" s="1"/>
  <c r="E139"/>
  <c r="F139" s="1"/>
  <c r="E140"/>
  <c r="F140" s="1"/>
  <c r="E141"/>
  <c r="F141" s="1"/>
  <c r="E142"/>
  <c r="F142" s="1"/>
  <c r="E143"/>
  <c r="F143" s="1"/>
  <c r="E144"/>
  <c r="F144" s="1"/>
  <c r="E145"/>
  <c r="F145" s="1"/>
  <c r="E146"/>
  <c r="F146" s="1"/>
  <c r="E147"/>
  <c r="F147" s="1"/>
  <c r="E148"/>
  <c r="F148" s="1"/>
  <c r="E149"/>
  <c r="F149" s="1"/>
  <c r="E150"/>
  <c r="F150" s="1"/>
  <c r="E151"/>
  <c r="F151" s="1"/>
  <c r="E152"/>
  <c r="F152" s="1"/>
  <c r="E153"/>
  <c r="F153" s="1"/>
  <c r="E154"/>
  <c r="F154" s="1"/>
  <c r="E155"/>
  <c r="F155" s="1"/>
  <c r="E156"/>
  <c r="F156" s="1"/>
  <c r="E157"/>
  <c r="F157" s="1"/>
  <c r="E158"/>
  <c r="F158" s="1"/>
  <c r="E159"/>
  <c r="F159" s="1"/>
  <c r="E160"/>
  <c r="F160" s="1"/>
  <c r="E161"/>
  <c r="F161" s="1"/>
  <c r="E162"/>
  <c r="F162" s="1"/>
  <c r="E163"/>
  <c r="F163" s="1"/>
  <c r="E164"/>
  <c r="F164" s="1"/>
  <c r="E165"/>
  <c r="F165" s="1"/>
  <c r="E166"/>
  <c r="F166" s="1"/>
  <c r="E167"/>
  <c r="F167" s="1"/>
  <c r="E168"/>
  <c r="F168" s="1"/>
  <c r="E169"/>
  <c r="F169" s="1"/>
  <c r="E170"/>
  <c r="F170" s="1"/>
  <c r="E171"/>
  <c r="F171" s="1"/>
  <c r="E172"/>
  <c r="F172" s="1"/>
  <c r="E173"/>
  <c r="F173" s="1"/>
  <c r="E174"/>
  <c r="F174" s="1"/>
  <c r="E175"/>
  <c r="F175" s="1"/>
  <c r="E176"/>
  <c r="F176" s="1"/>
  <c r="E177"/>
  <c r="F177" s="1"/>
  <c r="E178"/>
  <c r="F178" s="1"/>
  <c r="E179"/>
  <c r="F179" s="1"/>
  <c r="E180"/>
  <c r="F180" s="1"/>
  <c r="E181"/>
  <c r="F181" s="1"/>
  <c r="E182"/>
  <c r="F182" s="1"/>
  <c r="E183"/>
  <c r="F183" s="1"/>
  <c r="E184"/>
  <c r="F184" s="1"/>
  <c r="E185"/>
  <c r="F185" s="1"/>
  <c r="E186"/>
  <c r="F186" s="1"/>
  <c r="E187"/>
  <c r="F187" s="1"/>
  <c r="E189"/>
  <c r="F189" s="1"/>
  <c r="E190"/>
  <c r="F190" s="1"/>
  <c r="E191"/>
  <c r="F191" s="1"/>
  <c r="E192"/>
  <c r="F192" s="1"/>
  <c r="E193"/>
  <c r="F193" s="1"/>
  <c r="E194"/>
  <c r="F194" s="1"/>
  <c r="E195"/>
  <c r="F195" s="1"/>
  <c r="E196"/>
  <c r="F196" s="1"/>
  <c r="E197"/>
  <c r="F197" s="1"/>
  <c r="E198"/>
  <c r="F198" s="1"/>
  <c r="E199"/>
  <c r="F199" s="1"/>
  <c r="E200"/>
  <c r="F200" s="1"/>
  <c r="E201"/>
  <c r="F201" s="1"/>
  <c r="E202"/>
  <c r="F202" s="1"/>
  <c r="E203"/>
  <c r="F203" s="1"/>
  <c r="E204"/>
  <c r="F204" s="1"/>
  <c r="E205"/>
  <c r="F205" s="1"/>
  <c r="E206"/>
  <c r="F206" s="1"/>
  <c r="E207"/>
  <c r="F207" s="1"/>
  <c r="E208"/>
  <c r="F208" s="1"/>
  <c r="E209"/>
  <c r="F209" s="1"/>
  <c r="E210"/>
  <c r="F210" s="1"/>
  <c r="E211"/>
  <c r="F211" s="1"/>
  <c r="E212"/>
  <c r="F212" s="1"/>
  <c r="E213"/>
  <c r="F213" s="1"/>
  <c r="E214"/>
  <c r="F214" s="1"/>
  <c r="E215"/>
  <c r="F215" s="1"/>
  <c r="E216"/>
  <c r="F216" s="1"/>
  <c r="E217"/>
  <c r="F217" s="1"/>
  <c r="E218"/>
  <c r="F218" s="1"/>
  <c r="E219"/>
  <c r="F219" s="1"/>
  <c r="E220"/>
  <c r="F220" s="1"/>
  <c r="E221"/>
  <c r="F221" s="1"/>
  <c r="E222"/>
  <c r="F222" s="1"/>
  <c r="E223"/>
  <c r="F223" s="1"/>
  <c r="E224"/>
  <c r="F224" s="1"/>
  <c r="E225"/>
  <c r="F225" s="1"/>
  <c r="E226"/>
  <c r="F226" s="1"/>
  <c r="E227"/>
  <c r="F227" s="1"/>
  <c r="E228"/>
  <c r="F228" s="1"/>
  <c r="E229"/>
  <c r="F229" s="1"/>
  <c r="E230"/>
  <c r="F230" s="1"/>
  <c r="E231"/>
  <c r="F231" s="1"/>
  <c r="E232"/>
  <c r="F232" s="1"/>
  <c r="E233"/>
  <c r="F233" s="1"/>
  <c r="E234"/>
  <c r="F234" s="1"/>
  <c r="E235"/>
  <c r="F235" s="1"/>
  <c r="E236"/>
  <c r="F236" s="1"/>
  <c r="E237"/>
  <c r="F237" s="1"/>
  <c r="E238"/>
  <c r="F238" s="1"/>
  <c r="E239"/>
  <c r="F239" s="1"/>
  <c r="E240"/>
  <c r="F240" s="1"/>
  <c r="E241"/>
  <c r="F241" s="1"/>
  <c r="E242"/>
  <c r="F242" s="1"/>
  <c r="E243"/>
  <c r="F243" s="1"/>
  <c r="E244"/>
  <c r="F244" s="1"/>
  <c r="E245"/>
  <c r="F245" s="1"/>
  <c r="E246"/>
  <c r="F246" s="1"/>
  <c r="E247"/>
  <c r="F247" s="1"/>
  <c r="E248"/>
  <c r="F248" s="1"/>
  <c r="E249"/>
  <c r="F249" s="1"/>
  <c r="E250"/>
  <c r="F250" s="1"/>
  <c r="E251"/>
  <c r="F251" s="1"/>
  <c r="E252"/>
  <c r="F252" s="1"/>
  <c r="E253"/>
  <c r="F253" s="1"/>
  <c r="E254"/>
  <c r="F254" s="1"/>
  <c r="E255"/>
  <c r="F255" s="1"/>
  <c r="E256"/>
  <c r="F256" s="1"/>
  <c r="E257"/>
  <c r="F257" s="1"/>
  <c r="E258"/>
  <c r="F258" s="1"/>
  <c r="E259"/>
  <c r="F259" s="1"/>
  <c r="E260"/>
  <c r="F260" s="1"/>
  <c r="E261"/>
  <c r="F261" s="1"/>
  <c r="E262"/>
  <c r="F262" s="1"/>
  <c r="E263"/>
  <c r="F263" s="1"/>
  <c r="E264"/>
  <c r="F264" s="1"/>
  <c r="E265"/>
  <c r="F265" s="1"/>
  <c r="E266"/>
  <c r="F266" s="1"/>
  <c r="E267"/>
  <c r="F267" s="1"/>
  <c r="E268"/>
  <c r="F268" s="1"/>
  <c r="E269"/>
  <c r="F269" s="1"/>
  <c r="E270"/>
  <c r="F270" s="1"/>
  <c r="E271"/>
  <c r="F271" s="1"/>
  <c r="E272"/>
  <c r="F272" s="1"/>
  <c r="E273"/>
  <c r="F273" s="1"/>
  <c r="E274"/>
  <c r="F274" s="1"/>
  <c r="E275"/>
  <c r="F275" s="1"/>
  <c r="E276"/>
  <c r="F276" s="1"/>
  <c r="E277"/>
  <c r="F277" s="1"/>
  <c r="E278"/>
  <c r="F278" s="1"/>
  <c r="E279"/>
  <c r="F279" s="1"/>
  <c r="E280"/>
  <c r="F280" s="1"/>
  <c r="E281"/>
  <c r="F281" s="1"/>
  <c r="E282"/>
  <c r="F282" s="1"/>
  <c r="E283"/>
  <c r="F283" s="1"/>
  <c r="E284"/>
  <c r="F284" s="1"/>
  <c r="E285"/>
  <c r="F285" s="1"/>
  <c r="E286"/>
  <c r="F286" s="1"/>
  <c r="E287"/>
  <c r="F287" s="1"/>
  <c r="E288"/>
  <c r="F288" s="1"/>
  <c r="E289"/>
  <c r="F289" s="1"/>
  <c r="E290"/>
  <c r="F290" s="1"/>
  <c r="E291"/>
  <c r="F291" s="1"/>
  <c r="E292"/>
  <c r="F292" s="1"/>
  <c r="E293"/>
  <c r="F293" s="1"/>
  <c r="E294"/>
  <c r="F294" s="1"/>
  <c r="E295"/>
  <c r="F295" s="1"/>
  <c r="E296"/>
  <c r="F296" s="1"/>
  <c r="E297"/>
  <c r="F297" s="1"/>
  <c r="E298"/>
  <c r="F298" s="1"/>
  <c r="E299"/>
  <c r="F299" s="1"/>
  <c r="E300"/>
  <c r="F300" s="1"/>
  <c r="E301"/>
  <c r="F301" s="1"/>
  <c r="E302"/>
  <c r="F302" s="1"/>
  <c r="E303"/>
  <c r="F303" s="1"/>
  <c r="E304"/>
  <c r="F304" s="1"/>
  <c r="E305"/>
  <c r="F305" s="1"/>
  <c r="E306"/>
  <c r="F306" s="1"/>
  <c r="E307"/>
  <c r="F307" s="1"/>
  <c r="E308"/>
  <c r="F308" s="1"/>
  <c r="E309"/>
  <c r="F309" s="1"/>
  <c r="E310"/>
  <c r="F310" s="1"/>
  <c r="E311"/>
  <c r="F311" s="1"/>
  <c r="E312"/>
  <c r="F312" s="1"/>
  <c r="E313"/>
  <c r="F313" s="1"/>
  <c r="E314"/>
  <c r="F314" s="1"/>
  <c r="E315"/>
  <c r="F315" s="1"/>
  <c r="E316"/>
  <c r="F316" s="1"/>
  <c r="E317"/>
  <c r="F317" s="1"/>
  <c r="E318"/>
  <c r="F318" s="1"/>
  <c r="E319"/>
  <c r="F319" s="1"/>
  <c r="E320"/>
  <c r="F320" s="1"/>
  <c r="E321"/>
  <c r="F321" s="1"/>
  <c r="E322"/>
  <c r="F322" s="1"/>
  <c r="E323"/>
  <c r="F323" s="1"/>
  <c r="E324"/>
  <c r="F324" s="1"/>
  <c r="E325"/>
  <c r="F325" s="1"/>
  <c r="E326"/>
  <c r="F326" s="1"/>
  <c r="E327"/>
  <c r="F327" s="1"/>
  <c r="E328"/>
  <c r="F328" s="1"/>
  <c r="E329"/>
  <c r="F329" s="1"/>
  <c r="E330"/>
  <c r="F330" s="1"/>
  <c r="E331"/>
  <c r="F331" s="1"/>
  <c r="E332"/>
  <c r="F332" s="1"/>
  <c r="E333"/>
  <c r="F333" s="1"/>
  <c r="E334"/>
  <c r="F334" s="1"/>
  <c r="E335"/>
  <c r="F335" s="1"/>
  <c r="E336"/>
  <c r="F336" s="1"/>
  <c r="E337"/>
  <c r="F337" s="1"/>
  <c r="E338"/>
  <c r="F338" s="1"/>
  <c r="E339"/>
  <c r="F339" s="1"/>
  <c r="E340"/>
  <c r="F340" s="1"/>
  <c r="E341"/>
  <c r="F341" s="1"/>
  <c r="E342"/>
  <c r="F342" s="1"/>
  <c r="E343"/>
  <c r="F343" s="1"/>
  <c r="E344"/>
  <c r="F344" s="1"/>
  <c r="E345"/>
  <c r="F345" s="1"/>
  <c r="E346"/>
  <c r="F346" s="1"/>
  <c r="E347"/>
  <c r="F347" s="1"/>
  <c r="E348"/>
  <c r="F348" s="1"/>
  <c r="E349"/>
  <c r="F349" s="1"/>
  <c r="E350"/>
  <c r="F350" s="1"/>
  <c r="E351"/>
  <c r="F351" s="1"/>
  <c r="E352"/>
  <c r="F352" s="1"/>
  <c r="E353"/>
  <c r="F353" s="1"/>
  <c r="E354"/>
  <c r="F354" s="1"/>
  <c r="E355"/>
  <c r="F355" s="1"/>
  <c r="E356"/>
  <c r="F356" s="1"/>
  <c r="E357"/>
  <c r="F357" s="1"/>
  <c r="E358"/>
  <c r="F358" s="1"/>
  <c r="E359"/>
  <c r="F359" s="1"/>
  <c r="E360"/>
  <c r="F360" s="1"/>
  <c r="E361"/>
  <c r="F361" s="1"/>
  <c r="E362"/>
  <c r="F362" s="1"/>
  <c r="E363"/>
  <c r="F363" s="1"/>
  <c r="E364"/>
  <c r="F364" s="1"/>
  <c r="E365"/>
  <c r="F365" s="1"/>
  <c r="E366"/>
  <c r="F366" s="1"/>
  <c r="E367"/>
  <c r="F367" s="1"/>
  <c r="E368"/>
  <c r="F368" s="1"/>
  <c r="E369"/>
  <c r="F369" s="1"/>
  <c r="E370"/>
  <c r="F370" s="1"/>
  <c r="E371"/>
  <c r="F371" s="1"/>
  <c r="E372"/>
  <c r="F372" s="1"/>
  <c r="E373"/>
  <c r="F373" s="1"/>
  <c r="E374"/>
  <c r="F374" s="1"/>
  <c r="E375"/>
  <c r="F375" s="1"/>
  <c r="E376"/>
  <c r="F376" s="1"/>
  <c r="E377"/>
  <c r="F377" s="1"/>
  <c r="E378"/>
  <c r="F378" s="1"/>
  <c r="E379"/>
  <c r="F379" s="1"/>
  <c r="E380"/>
  <c r="F380" s="1"/>
  <c r="E381"/>
  <c r="F381" s="1"/>
  <c r="E382"/>
  <c r="F382" s="1"/>
  <c r="E383"/>
  <c r="F383" s="1"/>
  <c r="E384"/>
  <c r="F384" s="1"/>
  <c r="E385"/>
  <c r="F385" s="1"/>
  <c r="E386"/>
  <c r="F386" s="1"/>
  <c r="E387"/>
  <c r="F387" s="1"/>
  <c r="E388"/>
  <c r="F388" s="1"/>
  <c r="E389"/>
  <c r="F389" s="1"/>
  <c r="E390"/>
  <c r="F390" s="1"/>
  <c r="E391"/>
  <c r="F391" s="1"/>
  <c r="E392"/>
  <c r="F392" s="1"/>
  <c r="E393"/>
  <c r="F393" s="1"/>
  <c r="E394"/>
  <c r="F394" s="1"/>
  <c r="E395"/>
  <c r="F395" s="1"/>
  <c r="E396"/>
  <c r="F396" s="1"/>
  <c r="E397"/>
  <c r="F397" s="1"/>
  <c r="E398"/>
  <c r="F398" s="1"/>
  <c r="E399"/>
  <c r="F399" s="1"/>
  <c r="E400"/>
  <c r="F400" s="1"/>
  <c r="E401"/>
  <c r="F401" s="1"/>
  <c r="E402"/>
  <c r="F402" s="1"/>
  <c r="E403"/>
  <c r="F403" s="1"/>
  <c r="E404"/>
  <c r="F404" s="1"/>
  <c r="E405"/>
  <c r="F405" s="1"/>
  <c r="E406"/>
  <c r="F406" s="1"/>
  <c r="E407"/>
  <c r="F407" s="1"/>
  <c r="E408"/>
  <c r="F408" s="1"/>
  <c r="E409"/>
  <c r="F409" s="1"/>
  <c r="E410"/>
  <c r="F410" s="1"/>
  <c r="E411"/>
  <c r="F411" s="1"/>
  <c r="E412"/>
  <c r="F412" s="1"/>
  <c r="E413"/>
  <c r="F413" s="1"/>
  <c r="E414"/>
  <c r="F414" s="1"/>
  <c r="E415"/>
  <c r="F415" s="1"/>
  <c r="E416"/>
  <c r="F416" s="1"/>
  <c r="E417"/>
  <c r="F417" s="1"/>
  <c r="E418"/>
  <c r="F418" s="1"/>
  <c r="E419"/>
  <c r="F419" s="1"/>
  <c r="E420"/>
  <c r="F420" s="1"/>
  <c r="E421"/>
  <c r="F421" s="1"/>
  <c r="E422"/>
  <c r="F422" s="1"/>
  <c r="E423"/>
  <c r="F423" s="1"/>
  <c r="E424"/>
  <c r="F424" s="1"/>
  <c r="E425"/>
  <c r="F425" s="1"/>
  <c r="E426"/>
  <c r="F426" s="1"/>
  <c r="E427"/>
  <c r="F427" s="1"/>
  <c r="E428"/>
  <c r="F428" s="1"/>
  <c r="E429"/>
  <c r="F429" s="1"/>
  <c r="E430"/>
  <c r="F430" s="1"/>
  <c r="E431"/>
  <c r="F431" s="1"/>
  <c r="E432"/>
  <c r="F432" s="1"/>
  <c r="E433"/>
  <c r="F433" s="1"/>
  <c r="E434"/>
  <c r="F434" s="1"/>
  <c r="E435"/>
  <c r="F435" s="1"/>
  <c r="E436"/>
  <c r="F436" s="1"/>
  <c r="E437"/>
  <c r="F437" s="1"/>
  <c r="E438"/>
  <c r="F438" s="1"/>
  <c r="E439"/>
  <c r="F439" s="1"/>
  <c r="E440"/>
  <c r="F440" s="1"/>
  <c r="E441"/>
  <c r="F441" s="1"/>
  <c r="E442"/>
  <c r="F442" s="1"/>
  <c r="E443"/>
  <c r="F443" s="1"/>
  <c r="E444"/>
  <c r="F444" s="1"/>
  <c r="E445"/>
  <c r="F445" s="1"/>
  <c r="E446"/>
  <c r="F446" s="1"/>
  <c r="E447"/>
  <c r="F447" s="1"/>
  <c r="E448"/>
  <c r="F448" s="1"/>
  <c r="E449"/>
  <c r="F449" s="1"/>
  <c r="E450"/>
  <c r="F450" s="1"/>
  <c r="E451"/>
  <c r="F451" s="1"/>
  <c r="E452"/>
  <c r="F452" s="1"/>
  <c r="E453"/>
  <c r="F453" s="1"/>
  <c r="E454"/>
  <c r="F454" s="1"/>
  <c r="E455"/>
  <c r="F455" s="1"/>
  <c r="E456"/>
  <c r="F456" s="1"/>
  <c r="E457"/>
  <c r="F457" s="1"/>
  <c r="E458"/>
  <c r="F458" s="1"/>
  <c r="E459"/>
  <c r="F459" s="1"/>
  <c r="E460"/>
  <c r="F460" s="1"/>
  <c r="E461"/>
  <c r="F461" s="1"/>
  <c r="E462"/>
  <c r="F462" s="1"/>
  <c r="E463"/>
  <c r="F463" s="1"/>
  <c r="E464"/>
  <c r="F464" s="1"/>
  <c r="E465"/>
  <c r="F465" s="1"/>
  <c r="E466"/>
  <c r="F466" s="1"/>
  <c r="E467"/>
  <c r="F467" s="1"/>
  <c r="E468"/>
  <c r="F468" s="1"/>
  <c r="E469"/>
  <c r="F469" s="1"/>
  <c r="E470"/>
  <c r="F470" s="1"/>
  <c r="E471"/>
  <c r="F471" s="1"/>
  <c r="E472"/>
  <c r="F472" s="1"/>
  <c r="E473"/>
  <c r="F473" s="1"/>
  <c r="E474"/>
  <c r="F474" s="1"/>
  <c r="E475"/>
  <c r="F475" s="1"/>
  <c r="E476"/>
  <c r="F476" s="1"/>
  <c r="E477"/>
  <c r="F477" s="1"/>
  <c r="E478"/>
  <c r="F478" s="1"/>
  <c r="E479"/>
  <c r="F479" s="1"/>
  <c r="E480"/>
  <c r="F480" s="1"/>
  <c r="E481"/>
  <c r="F481" s="1"/>
  <c r="E482"/>
  <c r="F482" s="1"/>
  <c r="E483"/>
  <c r="F483" s="1"/>
  <c r="E484"/>
  <c r="F484" s="1"/>
  <c r="E485"/>
  <c r="F485" s="1"/>
  <c r="E486"/>
  <c r="F486" s="1"/>
  <c r="E487"/>
  <c r="F487" s="1"/>
  <c r="E488"/>
  <c r="F488" s="1"/>
  <c r="E489"/>
  <c r="F489" s="1"/>
  <c r="E490"/>
  <c r="F490" s="1"/>
  <c r="E491"/>
  <c r="F491" s="1"/>
  <c r="E492"/>
  <c r="F492" s="1"/>
  <c r="E493"/>
  <c r="F493" s="1"/>
  <c r="E494"/>
  <c r="F494" s="1"/>
  <c r="E495"/>
  <c r="F495" s="1"/>
  <c r="E496"/>
  <c r="F496" s="1"/>
  <c r="E497"/>
  <c r="F497" s="1"/>
  <c r="E498"/>
  <c r="F498" s="1"/>
  <c r="E499"/>
  <c r="F499" s="1"/>
  <c r="E500"/>
  <c r="F500" s="1"/>
  <c r="E501"/>
  <c r="F501" s="1"/>
  <c r="E502"/>
  <c r="F502" s="1"/>
  <c r="E503"/>
  <c r="F503" s="1"/>
  <c r="E504"/>
  <c r="F504" s="1"/>
  <c r="E505"/>
  <c r="F505" s="1"/>
  <c r="E506"/>
  <c r="F506" s="1"/>
  <c r="E507"/>
  <c r="F507" s="1"/>
  <c r="E508"/>
  <c r="F508" s="1"/>
  <c r="E509"/>
  <c r="F509" s="1"/>
  <c r="E510"/>
  <c r="F510" s="1"/>
  <c r="E511"/>
  <c r="F511" s="1"/>
  <c r="E512"/>
  <c r="F512" s="1"/>
  <c r="E513"/>
  <c r="F513" s="1"/>
  <c r="E514"/>
  <c r="F514" s="1"/>
  <c r="E515"/>
  <c r="F515" s="1"/>
  <c r="E516"/>
  <c r="F516" s="1"/>
  <c r="E517"/>
  <c r="F517" s="1"/>
  <c r="E518"/>
  <c r="F518" s="1"/>
  <c r="E519"/>
  <c r="F519" s="1"/>
  <c r="E520"/>
  <c r="F520" s="1"/>
  <c r="E521"/>
  <c r="F521" s="1"/>
  <c r="E522"/>
  <c r="F522" s="1"/>
  <c r="E523"/>
  <c r="F523" s="1"/>
  <c r="E524"/>
  <c r="F524" s="1"/>
  <c r="E525"/>
  <c r="F525" s="1"/>
  <c r="E526"/>
  <c r="F526" s="1"/>
  <c r="E527"/>
  <c r="F527" s="1"/>
  <c r="E528"/>
  <c r="F528" s="1"/>
  <c r="E529"/>
  <c r="F529" s="1"/>
  <c r="E530"/>
  <c r="F530" s="1"/>
  <c r="E531"/>
  <c r="F531" s="1"/>
  <c r="E532"/>
  <c r="F532" s="1"/>
  <c r="E533"/>
  <c r="F533" s="1"/>
  <c r="E534"/>
  <c r="F534" s="1"/>
  <c r="E535"/>
  <c r="F535" s="1"/>
  <c r="E536"/>
  <c r="F536" s="1"/>
  <c r="E537"/>
  <c r="F537" s="1"/>
  <c r="E538"/>
  <c r="F538" s="1"/>
  <c r="E539"/>
  <c r="F539" s="1"/>
  <c r="E540"/>
  <c r="F540" s="1"/>
  <c r="E541"/>
  <c r="F541" s="1"/>
  <c r="E542"/>
  <c r="F542" s="1"/>
  <c r="E543"/>
  <c r="F543" s="1"/>
  <c r="E544"/>
  <c r="F544" s="1"/>
  <c r="E545"/>
  <c r="F545" s="1"/>
  <c r="E546"/>
  <c r="F546" s="1"/>
  <c r="E547"/>
  <c r="F547" s="1"/>
  <c r="E548"/>
  <c r="F548" s="1"/>
  <c r="E549"/>
  <c r="F549" s="1"/>
  <c r="E550"/>
  <c r="F550" s="1"/>
  <c r="E551"/>
  <c r="F551" s="1"/>
  <c r="E552"/>
  <c r="F552" s="1"/>
  <c r="E553"/>
  <c r="F553" s="1"/>
  <c r="E554"/>
  <c r="F554" s="1"/>
  <c r="E555"/>
  <c r="F555" s="1"/>
  <c r="E556"/>
  <c r="F556" s="1"/>
  <c r="E557"/>
  <c r="F557" s="1"/>
  <c r="E558"/>
  <c r="F558" s="1"/>
  <c r="E559"/>
  <c r="F559" s="1"/>
  <c r="E560"/>
  <c r="F560" s="1"/>
  <c r="E561"/>
  <c r="F561" s="1"/>
  <c r="E562"/>
  <c r="F562" s="1"/>
  <c r="E563"/>
  <c r="F563" s="1"/>
  <c r="E564"/>
  <c r="F564" s="1"/>
  <c r="E565"/>
  <c r="F565" s="1"/>
  <c r="E566"/>
  <c r="F566" s="1"/>
  <c r="E567"/>
  <c r="F567" s="1"/>
  <c r="E568"/>
  <c r="F568" s="1"/>
  <c r="E569"/>
  <c r="F569" s="1"/>
  <c r="E570"/>
  <c r="F570" s="1"/>
  <c r="E571"/>
  <c r="F571" s="1"/>
  <c r="E572"/>
  <c r="F572" s="1"/>
  <c r="E573"/>
  <c r="F573" s="1"/>
  <c r="E574"/>
  <c r="F574" s="1"/>
  <c r="E575"/>
  <c r="F575" s="1"/>
  <c r="E576"/>
  <c r="F576" s="1"/>
  <c r="E577"/>
  <c r="F577" s="1"/>
  <c r="E578"/>
  <c r="F578" s="1"/>
  <c r="E579"/>
  <c r="F579" s="1"/>
  <c r="E580"/>
  <c r="F580" s="1"/>
  <c r="E581"/>
  <c r="F581" s="1"/>
  <c r="E582"/>
  <c r="F582" s="1"/>
  <c r="E583"/>
  <c r="F583" s="1"/>
  <c r="E584"/>
  <c r="F584" s="1"/>
  <c r="E585"/>
  <c r="F585" s="1"/>
  <c r="E586"/>
  <c r="F586" s="1"/>
  <c r="E587"/>
  <c r="F587" s="1"/>
  <c r="E588"/>
  <c r="F588" s="1"/>
  <c r="E589"/>
  <c r="F589" s="1"/>
  <c r="E590"/>
  <c r="F590" s="1"/>
  <c r="E591"/>
  <c r="F591" s="1"/>
  <c r="E592"/>
  <c r="F592" s="1"/>
  <c r="E593"/>
  <c r="F593" s="1"/>
  <c r="E594"/>
  <c r="F594" s="1"/>
  <c r="E595"/>
  <c r="F595" s="1"/>
  <c r="E596"/>
  <c r="F596" s="1"/>
  <c r="E597"/>
  <c r="F597" s="1"/>
  <c r="E598"/>
  <c r="F598" s="1"/>
  <c r="E599"/>
  <c r="F599" s="1"/>
  <c r="E600"/>
  <c r="F600" s="1"/>
  <c r="E601"/>
  <c r="F601" s="1"/>
  <c r="E602"/>
  <c r="F602" s="1"/>
  <c r="E603"/>
  <c r="F603" s="1"/>
  <c r="E604"/>
  <c r="F604" s="1"/>
  <c r="E605"/>
  <c r="F605" s="1"/>
  <c r="E606"/>
  <c r="F606" s="1"/>
  <c r="E607"/>
  <c r="F607" s="1"/>
  <c r="E608"/>
  <c r="F608" s="1"/>
  <c r="E609"/>
  <c r="F609" s="1"/>
  <c r="E610"/>
  <c r="F610" s="1"/>
  <c r="E611"/>
  <c r="F611" s="1"/>
  <c r="E612"/>
  <c r="F612" s="1"/>
  <c r="E613"/>
  <c r="F613" s="1"/>
  <c r="E614"/>
  <c r="F614" s="1"/>
  <c r="E615"/>
  <c r="F615" s="1"/>
  <c r="E616"/>
  <c r="F616" s="1"/>
  <c r="E617"/>
  <c r="F617" s="1"/>
  <c r="E618"/>
  <c r="F618" s="1"/>
  <c r="E619"/>
  <c r="F619" s="1"/>
  <c r="E620"/>
  <c r="F620" s="1"/>
  <c r="E621"/>
  <c r="F621" s="1"/>
  <c r="E622"/>
  <c r="F622" s="1"/>
  <c r="E623"/>
  <c r="F623" s="1"/>
  <c r="E624"/>
  <c r="F624" s="1"/>
  <c r="E625"/>
  <c r="F625" s="1"/>
  <c r="E626"/>
  <c r="F626" s="1"/>
  <c r="E627"/>
  <c r="F627" s="1"/>
  <c r="E628"/>
  <c r="F628" s="1"/>
  <c r="E629"/>
  <c r="F629" s="1"/>
  <c r="E630"/>
  <c r="F630" s="1"/>
  <c r="E631"/>
  <c r="F631" s="1"/>
  <c r="E632"/>
  <c r="F632" s="1"/>
  <c r="E633"/>
  <c r="F633" s="1"/>
  <c r="E634"/>
  <c r="F634" s="1"/>
  <c r="E635"/>
  <c r="F635" s="1"/>
  <c r="E636"/>
  <c r="F636" s="1"/>
  <c r="E637"/>
  <c r="F637" s="1"/>
  <c r="E638"/>
  <c r="F638" s="1"/>
  <c r="E639"/>
  <c r="F639" s="1"/>
  <c r="E640"/>
  <c r="F640" s="1"/>
  <c r="E641"/>
  <c r="F641" s="1"/>
  <c r="E642"/>
  <c r="F642" s="1"/>
  <c r="E643"/>
  <c r="F643" s="1"/>
  <c r="E644"/>
  <c r="F644" s="1"/>
  <c r="E645"/>
  <c r="F645" s="1"/>
  <c r="E646"/>
  <c r="F646" s="1"/>
  <c r="E647"/>
  <c r="F647" s="1"/>
  <c r="E648"/>
  <c r="F648" s="1"/>
  <c r="E649"/>
  <c r="F649" s="1"/>
  <c r="E650"/>
  <c r="F650" s="1"/>
  <c r="E651"/>
  <c r="F651" s="1"/>
  <c r="E652"/>
  <c r="F652" s="1"/>
  <c r="E653"/>
  <c r="F653" s="1"/>
  <c r="E654"/>
  <c r="F654" s="1"/>
  <c r="E655"/>
  <c r="F655" s="1"/>
  <c r="E656"/>
  <c r="F656" s="1"/>
  <c r="E657"/>
  <c r="F657" s="1"/>
  <c r="E658"/>
  <c r="F658" s="1"/>
  <c r="E659"/>
  <c r="F659" s="1"/>
  <c r="E660"/>
  <c r="F660" s="1"/>
  <c r="E661"/>
  <c r="F661" s="1"/>
  <c r="E662"/>
  <c r="F662" s="1"/>
  <c r="E663"/>
  <c r="F663" s="1"/>
  <c r="E664"/>
  <c r="F664" s="1"/>
  <c r="E665"/>
  <c r="F665" s="1"/>
  <c r="E666"/>
  <c r="F666" s="1"/>
  <c r="E668"/>
  <c r="F668" s="1"/>
  <c r="E669"/>
  <c r="F669" s="1"/>
  <c r="E670"/>
  <c r="F670" s="1"/>
  <c r="E671"/>
  <c r="F671" s="1"/>
  <c r="E672"/>
  <c r="F672" s="1"/>
  <c r="E673"/>
  <c r="F673" s="1"/>
  <c r="E674"/>
  <c r="F674" s="1"/>
  <c r="E675"/>
  <c r="F675" s="1"/>
  <c r="E676"/>
  <c r="F676" s="1"/>
  <c r="E677"/>
  <c r="F677" s="1"/>
  <c r="E678"/>
  <c r="F678" s="1"/>
  <c r="E679"/>
  <c r="F679" s="1"/>
  <c r="E680"/>
  <c r="F680" s="1"/>
  <c r="E681"/>
  <c r="F681" s="1"/>
  <c r="E682"/>
  <c r="F682" s="1"/>
  <c r="E683"/>
  <c r="F683" s="1"/>
  <c r="E684"/>
  <c r="F684" s="1"/>
  <c r="E685"/>
  <c r="F685" s="1"/>
  <c r="E686"/>
  <c r="F686" s="1"/>
  <c r="E687"/>
  <c r="F687" s="1"/>
  <c r="E688"/>
  <c r="F688" s="1"/>
  <c r="E689"/>
  <c r="F689" s="1"/>
  <c r="E690"/>
  <c r="F690" s="1"/>
  <c r="E691"/>
  <c r="F691" s="1"/>
  <c r="E692"/>
  <c r="F692" s="1"/>
  <c r="E693"/>
  <c r="F693" s="1"/>
  <c r="E694"/>
  <c r="F694" s="1"/>
  <c r="E695"/>
  <c r="F695" s="1"/>
  <c r="E696"/>
  <c r="F696" s="1"/>
  <c r="E697"/>
  <c r="F697" s="1"/>
  <c r="E698"/>
  <c r="F698" s="1"/>
  <c r="E699"/>
  <c r="F699" s="1"/>
  <c r="E700"/>
  <c r="F700" s="1"/>
  <c r="E701"/>
  <c r="F701" s="1"/>
  <c r="E702"/>
  <c r="F702" s="1"/>
  <c r="E703"/>
  <c r="F703" s="1"/>
  <c r="E704"/>
  <c r="F704" s="1"/>
  <c r="E705"/>
  <c r="F705" s="1"/>
  <c r="E706"/>
  <c r="F706" s="1"/>
  <c r="E707"/>
  <c r="F707" s="1"/>
  <c r="E708"/>
  <c r="F708" s="1"/>
  <c r="E709"/>
  <c r="F709" s="1"/>
  <c r="E710"/>
  <c r="F710" s="1"/>
  <c r="E711"/>
  <c r="F711" s="1"/>
  <c r="E712"/>
  <c r="F712" s="1"/>
  <c r="E713"/>
  <c r="F713" s="1"/>
  <c r="E714"/>
  <c r="F714" s="1"/>
  <c r="E715"/>
  <c r="F715" s="1"/>
  <c r="E716"/>
  <c r="F716" s="1"/>
  <c r="E717"/>
  <c r="F717" s="1"/>
  <c r="E718"/>
  <c r="F718" s="1"/>
  <c r="E719"/>
  <c r="F719" s="1"/>
  <c r="E720"/>
  <c r="F720" s="1"/>
  <c r="E721"/>
  <c r="F721" s="1"/>
  <c r="E722"/>
  <c r="F722" s="1"/>
  <c r="E723"/>
  <c r="F723" s="1"/>
  <c r="E724"/>
  <c r="F724" s="1"/>
  <c r="E725"/>
  <c r="F725" s="1"/>
  <c r="E726"/>
  <c r="F726" s="1"/>
  <c r="E727"/>
  <c r="F727" s="1"/>
  <c r="E728"/>
  <c r="F728" s="1"/>
  <c r="E729"/>
  <c r="F729" s="1"/>
  <c r="E730"/>
  <c r="F730" s="1"/>
  <c r="E731"/>
  <c r="F731" s="1"/>
  <c r="E732"/>
  <c r="F732" s="1"/>
  <c r="E733"/>
  <c r="F733" s="1"/>
  <c r="E734"/>
  <c r="F734" s="1"/>
  <c r="E735"/>
  <c r="F735" s="1"/>
  <c r="E736"/>
  <c r="F736" s="1"/>
  <c r="E737"/>
  <c r="F737" s="1"/>
  <c r="E738"/>
  <c r="F738" s="1"/>
  <c r="E739"/>
  <c r="F739" s="1"/>
  <c r="E740"/>
  <c r="F740" s="1"/>
  <c r="E741"/>
  <c r="F741" s="1"/>
  <c r="E742"/>
  <c r="F742" s="1"/>
  <c r="E743"/>
  <c r="F743" s="1"/>
  <c r="E744"/>
  <c r="F744" s="1"/>
  <c r="E745"/>
  <c r="F745" s="1"/>
  <c r="E746"/>
  <c r="F746" s="1"/>
  <c r="E747"/>
  <c r="F747" s="1"/>
  <c r="E748"/>
  <c r="F748" s="1"/>
  <c r="E749"/>
  <c r="F749" s="1"/>
  <c r="E750"/>
  <c r="F750" s="1"/>
  <c r="E751"/>
  <c r="F751" s="1"/>
  <c r="E752"/>
  <c r="F752" s="1"/>
  <c r="E753"/>
  <c r="F753" s="1"/>
  <c r="E754"/>
  <c r="F754" s="1"/>
  <c r="E755"/>
  <c r="F755" s="1"/>
  <c r="E756"/>
  <c r="F756" s="1"/>
  <c r="E757"/>
  <c r="F757" s="1"/>
  <c r="E758"/>
  <c r="F758" s="1"/>
  <c r="E759"/>
  <c r="F759" s="1"/>
  <c r="E760"/>
  <c r="F760" s="1"/>
  <c r="E761"/>
  <c r="F761" s="1"/>
  <c r="E762"/>
  <c r="F762" s="1"/>
  <c r="E763"/>
  <c r="F763" s="1"/>
  <c r="E764"/>
  <c r="F764" s="1"/>
  <c r="E765"/>
  <c r="F765" s="1"/>
  <c r="E766"/>
  <c r="F766" s="1"/>
  <c r="E767"/>
  <c r="F767" s="1"/>
  <c r="E768"/>
  <c r="F768" s="1"/>
  <c r="E769"/>
  <c r="F769" s="1"/>
  <c r="E770"/>
  <c r="F770" s="1"/>
  <c r="E771"/>
  <c r="F771" s="1"/>
  <c r="E772"/>
  <c r="F772" s="1"/>
  <c r="E773"/>
  <c r="F773" s="1"/>
  <c r="E774"/>
  <c r="F774" s="1"/>
  <c r="E775"/>
  <c r="F775" s="1"/>
  <c r="E776"/>
  <c r="F776" s="1"/>
  <c r="E777"/>
  <c r="F777" s="1"/>
  <c r="E778"/>
  <c r="F778" s="1"/>
  <c r="E779"/>
  <c r="F779" s="1"/>
  <c r="E780"/>
  <c r="F780" s="1"/>
  <c r="E781"/>
  <c r="F781" s="1"/>
  <c r="E782"/>
  <c r="F782" s="1"/>
  <c r="E783"/>
  <c r="F783" s="1"/>
  <c r="E784"/>
  <c r="F784" s="1"/>
  <c r="E785"/>
  <c r="F785" s="1"/>
  <c r="E786"/>
  <c r="F786" s="1"/>
  <c r="E787"/>
  <c r="F787" s="1"/>
  <c r="E788"/>
  <c r="F788" s="1"/>
  <c r="E789"/>
  <c r="F789" s="1"/>
  <c r="E790"/>
  <c r="F790" s="1"/>
  <c r="E791"/>
  <c r="F791" s="1"/>
  <c r="E792"/>
  <c r="F792" s="1"/>
  <c r="E793"/>
  <c r="F793" s="1"/>
  <c r="E794"/>
  <c r="F794" s="1"/>
  <c r="E795"/>
  <c r="F795" s="1"/>
  <c r="E796"/>
  <c r="F796" s="1"/>
  <c r="E797"/>
  <c r="F797" s="1"/>
  <c r="E798"/>
  <c r="F798" s="1"/>
  <c r="E799"/>
  <c r="F799" s="1"/>
  <c r="E800"/>
  <c r="F800" s="1"/>
  <c r="E801"/>
  <c r="F801" s="1"/>
  <c r="E802"/>
  <c r="F802" s="1"/>
  <c r="E803"/>
  <c r="F803" s="1"/>
  <c r="E804"/>
  <c r="F804" s="1"/>
  <c r="E805"/>
  <c r="F805" s="1"/>
  <c r="E806"/>
  <c r="F806" s="1"/>
  <c r="E807"/>
  <c r="F807" s="1"/>
  <c r="E808"/>
  <c r="F808" s="1"/>
  <c r="E809"/>
  <c r="F809" s="1"/>
  <c r="E810"/>
  <c r="F810" s="1"/>
  <c r="E811"/>
  <c r="F811" s="1"/>
  <c r="E812"/>
  <c r="F812" s="1"/>
  <c r="E813"/>
  <c r="F813" s="1"/>
  <c r="E814"/>
  <c r="F814" s="1"/>
  <c r="E815"/>
  <c r="F815" s="1"/>
  <c r="E816"/>
  <c r="F816" s="1"/>
  <c r="E817"/>
  <c r="F817" s="1"/>
  <c r="E818"/>
  <c r="F818" s="1"/>
  <c r="E819"/>
  <c r="F819" s="1"/>
  <c r="E820"/>
  <c r="F820" s="1"/>
  <c r="E821"/>
  <c r="F821" s="1"/>
  <c r="E822"/>
  <c r="F822" s="1"/>
  <c r="E823"/>
  <c r="F823" s="1"/>
  <c r="E824"/>
  <c r="F824" s="1"/>
  <c r="E825"/>
  <c r="F825" s="1"/>
  <c r="E826"/>
  <c r="F826" s="1"/>
  <c r="E827"/>
  <c r="F827" s="1"/>
  <c r="E828"/>
  <c r="F828" s="1"/>
  <c r="E829"/>
  <c r="F829" s="1"/>
  <c r="E830"/>
  <c r="F830" s="1"/>
  <c r="E831"/>
  <c r="F831" s="1"/>
  <c r="E832"/>
  <c r="F832" s="1"/>
  <c r="E833"/>
  <c r="F833" s="1"/>
  <c r="E834"/>
  <c r="F834" s="1"/>
  <c r="E835"/>
  <c r="F835" s="1"/>
  <c r="E836"/>
  <c r="F836" s="1"/>
  <c r="E837"/>
  <c r="F837" s="1"/>
  <c r="E838"/>
  <c r="F838" s="1"/>
  <c r="E839"/>
  <c r="F839" s="1"/>
  <c r="E840"/>
  <c r="F840" s="1"/>
  <c r="E841"/>
  <c r="F841" s="1"/>
  <c r="E842"/>
  <c r="F842" s="1"/>
  <c r="E843"/>
  <c r="F843" s="1"/>
  <c r="E844"/>
  <c r="F844" s="1"/>
  <c r="E845"/>
  <c r="F845" s="1"/>
  <c r="E846"/>
  <c r="F846" s="1"/>
  <c r="E847"/>
  <c r="F847" s="1"/>
  <c r="E848"/>
  <c r="F848" s="1"/>
  <c r="E849"/>
  <c r="F849" s="1"/>
  <c r="E850"/>
  <c r="F850" s="1"/>
  <c r="E851"/>
  <c r="F851" s="1"/>
  <c r="E852"/>
  <c r="F852" s="1"/>
  <c r="E853"/>
  <c r="F853" s="1"/>
  <c r="E854"/>
  <c r="F854" s="1"/>
  <c r="E855"/>
  <c r="F855" s="1"/>
  <c r="E856"/>
  <c r="F856" s="1"/>
  <c r="E857"/>
  <c r="F857" s="1"/>
  <c r="E858"/>
  <c r="F858" s="1"/>
  <c r="E859"/>
  <c r="F859" s="1"/>
  <c r="E860"/>
  <c r="F860" s="1"/>
  <c r="E861"/>
  <c r="F861" s="1"/>
  <c r="E862"/>
  <c r="F862" s="1"/>
  <c r="E863"/>
  <c r="F863" s="1"/>
  <c r="E864"/>
  <c r="F864" s="1"/>
  <c r="E865"/>
  <c r="F865" s="1"/>
  <c r="E866"/>
  <c r="F866" s="1"/>
  <c r="E867"/>
  <c r="F867" s="1"/>
  <c r="E868"/>
  <c r="F868" s="1"/>
  <c r="E869"/>
  <c r="F869" s="1"/>
  <c r="E870"/>
  <c r="F870" s="1"/>
  <c r="E871"/>
  <c r="F871" s="1"/>
  <c r="E872"/>
  <c r="F872" s="1"/>
  <c r="E873"/>
  <c r="F873" s="1"/>
  <c r="E874"/>
  <c r="F874" s="1"/>
  <c r="E875"/>
  <c r="F875" s="1"/>
  <c r="E876"/>
  <c r="F876" s="1"/>
  <c r="E877"/>
  <c r="F877" s="1"/>
  <c r="E878"/>
  <c r="F878" s="1"/>
  <c r="E879"/>
  <c r="F879" s="1"/>
  <c r="E880"/>
  <c r="F880" s="1"/>
  <c r="E881"/>
  <c r="F881" s="1"/>
  <c r="E882"/>
  <c r="F882" s="1"/>
  <c r="E883"/>
  <c r="F883" s="1"/>
  <c r="E884"/>
  <c r="F884" s="1"/>
  <c r="E885"/>
  <c r="F885" s="1"/>
  <c r="E886"/>
  <c r="F886" s="1"/>
  <c r="E887"/>
  <c r="F887" s="1"/>
  <c r="E888"/>
  <c r="F888" s="1"/>
  <c r="E889"/>
  <c r="F889" s="1"/>
  <c r="E890"/>
  <c r="F890" s="1"/>
  <c r="E891"/>
  <c r="F891" s="1"/>
  <c r="E892"/>
  <c r="F892" s="1"/>
  <c r="E893"/>
  <c r="F893" s="1"/>
  <c r="E894"/>
  <c r="F894" s="1"/>
  <c r="E895"/>
  <c r="F895" s="1"/>
  <c r="E896"/>
  <c r="F896" s="1"/>
  <c r="E897"/>
  <c r="F897" s="1"/>
  <c r="E898"/>
  <c r="F898" s="1"/>
  <c r="E899"/>
  <c r="F899" s="1"/>
  <c r="E900"/>
  <c r="F900" s="1"/>
  <c r="E901"/>
  <c r="F901" s="1"/>
  <c r="E902"/>
  <c r="F902" s="1"/>
  <c r="E903"/>
  <c r="F903" s="1"/>
  <c r="E904"/>
  <c r="F904" s="1"/>
  <c r="E905"/>
  <c r="F905" s="1"/>
  <c r="E906"/>
  <c r="F906" s="1"/>
  <c r="E907"/>
  <c r="F907" s="1"/>
  <c r="E908"/>
  <c r="F908" s="1"/>
  <c r="E909"/>
  <c r="F909" s="1"/>
  <c r="E910"/>
  <c r="F910" s="1"/>
  <c r="E911"/>
  <c r="F911" s="1"/>
  <c r="E912"/>
  <c r="F912" s="1"/>
  <c r="E913"/>
  <c r="F913" s="1"/>
  <c r="E914"/>
  <c r="F914" s="1"/>
  <c r="E915"/>
  <c r="F915" s="1"/>
  <c r="E916"/>
  <c r="F916" s="1"/>
  <c r="E917"/>
  <c r="F917" s="1"/>
  <c r="E918"/>
  <c r="F918" s="1"/>
  <c r="E919"/>
  <c r="F919" s="1"/>
  <c r="E920"/>
  <c r="F920" s="1"/>
  <c r="E921"/>
  <c r="F921" s="1"/>
  <c r="E922"/>
  <c r="F922" s="1"/>
  <c r="E923"/>
  <c r="F923" s="1"/>
  <c r="E924"/>
  <c r="F924" s="1"/>
  <c r="E925"/>
  <c r="F925" s="1"/>
  <c r="E926"/>
  <c r="F926" s="1"/>
  <c r="E927"/>
  <c r="F927" s="1"/>
  <c r="E928"/>
  <c r="F928" s="1"/>
  <c r="E929"/>
  <c r="F929" s="1"/>
  <c r="E930"/>
  <c r="F930" s="1"/>
  <c r="E931"/>
  <c r="F931" s="1"/>
  <c r="E932"/>
  <c r="F932" s="1"/>
  <c r="E933"/>
  <c r="F933" s="1"/>
  <c r="E934"/>
  <c r="F934" s="1"/>
  <c r="E935"/>
  <c r="F935" s="1"/>
  <c r="E936"/>
  <c r="F936" s="1"/>
  <c r="E937"/>
  <c r="F937" s="1"/>
  <c r="E938"/>
  <c r="F938" s="1"/>
  <c r="E939"/>
  <c r="F939" s="1"/>
  <c r="E940"/>
  <c r="F940" s="1"/>
  <c r="E941"/>
  <c r="F941" s="1"/>
  <c r="E942"/>
  <c r="F942" s="1"/>
  <c r="E943"/>
  <c r="F943" s="1"/>
  <c r="E944"/>
  <c r="F944" s="1"/>
  <c r="E945"/>
  <c r="F945" s="1"/>
  <c r="E946"/>
  <c r="F946" s="1"/>
  <c r="E947"/>
  <c r="F947" s="1"/>
  <c r="E948"/>
  <c r="F948" s="1"/>
  <c r="E949"/>
  <c r="F949" s="1"/>
  <c r="E950"/>
  <c r="F950" s="1"/>
  <c r="E951"/>
  <c r="F951" s="1"/>
  <c r="E952"/>
  <c r="F952" s="1"/>
  <c r="E953"/>
  <c r="F953" s="1"/>
  <c r="E954"/>
  <c r="F954" s="1"/>
  <c r="E955"/>
  <c r="F955" s="1"/>
  <c r="E956"/>
  <c r="F956" s="1"/>
  <c r="E957"/>
  <c r="F957" s="1"/>
  <c r="E958"/>
  <c r="F958" s="1"/>
  <c r="E959"/>
  <c r="F959" s="1"/>
  <c r="E960"/>
  <c r="F960" s="1"/>
  <c r="E961"/>
  <c r="F961" s="1"/>
  <c r="E962"/>
  <c r="F962" s="1"/>
  <c r="E963"/>
  <c r="F963" s="1"/>
  <c r="E964"/>
  <c r="F964" s="1"/>
  <c r="E965"/>
  <c r="F965" s="1"/>
  <c r="E966"/>
  <c r="F966" s="1"/>
  <c r="E967"/>
  <c r="F967" s="1"/>
  <c r="E968"/>
  <c r="F968" s="1"/>
  <c r="E969"/>
  <c r="F969" s="1"/>
  <c r="E970"/>
  <c r="F970" s="1"/>
  <c r="E971"/>
  <c r="F971" s="1"/>
  <c r="E972"/>
  <c r="F972" s="1"/>
  <c r="E973"/>
  <c r="F973" s="1"/>
  <c r="E974"/>
  <c r="F974" s="1"/>
  <c r="E975"/>
  <c r="F975" s="1"/>
  <c r="E976"/>
  <c r="F976" s="1"/>
  <c r="E977"/>
  <c r="F977" s="1"/>
  <c r="E978"/>
  <c r="F978" s="1"/>
  <c r="E979"/>
  <c r="F979" s="1"/>
  <c r="E980"/>
  <c r="F980" s="1"/>
  <c r="E981"/>
  <c r="F981" s="1"/>
  <c r="E982"/>
  <c r="F982" s="1"/>
  <c r="E983"/>
  <c r="F983" s="1"/>
  <c r="E984"/>
  <c r="F984" s="1"/>
  <c r="E985"/>
  <c r="F985" s="1"/>
  <c r="E986"/>
  <c r="F986" s="1"/>
  <c r="E987"/>
  <c r="F987" s="1"/>
  <c r="E988"/>
  <c r="F988" s="1"/>
  <c r="E989"/>
  <c r="F989" s="1"/>
  <c r="E990"/>
  <c r="F990" s="1"/>
  <c r="E991"/>
  <c r="F991" s="1"/>
  <c r="E992"/>
  <c r="F992" s="1"/>
  <c r="E993"/>
  <c r="F993" s="1"/>
  <c r="E994"/>
  <c r="F994" s="1"/>
  <c r="E995"/>
  <c r="F995" s="1"/>
  <c r="E996"/>
  <c r="F996" s="1"/>
  <c r="E997"/>
  <c r="F997" s="1"/>
  <c r="E998"/>
  <c r="F998" s="1"/>
  <c r="E999"/>
  <c r="F999" s="1"/>
  <c r="E1000"/>
  <c r="F1000" s="1"/>
  <c r="E1001"/>
  <c r="F1001" s="1"/>
  <c r="E1002"/>
  <c r="F1002" s="1"/>
  <c r="E1003"/>
  <c r="F1003" s="1"/>
  <c r="E1004"/>
  <c r="F1004" s="1"/>
  <c r="E1005"/>
  <c r="F1005" s="1"/>
  <c r="E1006"/>
  <c r="F1006" s="1"/>
  <c r="E1007"/>
  <c r="F1007" s="1"/>
  <c r="E1008"/>
  <c r="F1008" s="1"/>
  <c r="E1009"/>
  <c r="F1009" s="1"/>
  <c r="E1010"/>
  <c r="F1010" s="1"/>
  <c r="E1011"/>
  <c r="F1011" s="1"/>
  <c r="E1012"/>
  <c r="F1012" s="1"/>
  <c r="E1013"/>
  <c r="F1013" s="1"/>
  <c r="E1014"/>
  <c r="F1014" s="1"/>
  <c r="E1015"/>
  <c r="F1015" s="1"/>
  <c r="E1016"/>
  <c r="F1016" s="1"/>
  <c r="E1017"/>
  <c r="F1017" s="1"/>
  <c r="E1018"/>
  <c r="F1018" s="1"/>
  <c r="E1019"/>
  <c r="F1019" s="1"/>
  <c r="E1020"/>
  <c r="F1020" s="1"/>
  <c r="E1021"/>
  <c r="F1021" s="1"/>
  <c r="E1022"/>
  <c r="F1022" s="1"/>
  <c r="E1023"/>
  <c r="F1023" s="1"/>
  <c r="E1024"/>
  <c r="F1024" s="1"/>
  <c r="E1025"/>
  <c r="F1025" s="1"/>
  <c r="E1026"/>
  <c r="F1026" s="1"/>
  <c r="E1027"/>
  <c r="F1027" s="1"/>
  <c r="E1028"/>
  <c r="F1028" s="1"/>
  <c r="E1029"/>
  <c r="F1029" s="1"/>
  <c r="E1030"/>
  <c r="F1030" s="1"/>
  <c r="E1031"/>
  <c r="F1031" s="1"/>
  <c r="E1032"/>
  <c r="F1032" s="1"/>
  <c r="E1033"/>
  <c r="F1033" s="1"/>
  <c r="E1034"/>
  <c r="F1034" s="1"/>
  <c r="E1035"/>
  <c r="F1035" s="1"/>
  <c r="E1036"/>
  <c r="F1036" s="1"/>
  <c r="E1037"/>
  <c r="F1037" s="1"/>
  <c r="E1038"/>
  <c r="F1038" s="1"/>
  <c r="E1039"/>
  <c r="F1039" s="1"/>
  <c r="E1040"/>
  <c r="F1040" s="1"/>
  <c r="E1041"/>
  <c r="F1041" s="1"/>
  <c r="E1042"/>
  <c r="F1042" s="1"/>
  <c r="E1043"/>
  <c r="F1043" s="1"/>
  <c r="E1044"/>
  <c r="F1044" s="1"/>
  <c r="E1045"/>
  <c r="F1045" s="1"/>
  <c r="E1046"/>
  <c r="F1046" s="1"/>
  <c r="E1047"/>
  <c r="F1047" s="1"/>
  <c r="E1048"/>
  <c r="F1048" s="1"/>
  <c r="E1049"/>
  <c r="F1049" s="1"/>
  <c r="E1050"/>
  <c r="F1050" s="1"/>
  <c r="E1051"/>
  <c r="F1051" s="1"/>
  <c r="E1052"/>
  <c r="F1052" s="1"/>
  <c r="E1053"/>
  <c r="F1053" s="1"/>
  <c r="E1054"/>
  <c r="F1054" s="1"/>
  <c r="E1055"/>
  <c r="F1055" s="1"/>
  <c r="E1056"/>
  <c r="F1056" s="1"/>
  <c r="E1057"/>
  <c r="F1057" s="1"/>
  <c r="E1058"/>
  <c r="F1058" s="1"/>
  <c r="E1059"/>
  <c r="F1059" s="1"/>
  <c r="E1060"/>
  <c r="F1060" s="1"/>
  <c r="E1061"/>
  <c r="F1061" s="1"/>
  <c r="E1062"/>
  <c r="F1062" s="1"/>
  <c r="E1063"/>
  <c r="F1063" s="1"/>
  <c r="E1064"/>
  <c r="F1064" s="1"/>
  <c r="E1065"/>
  <c r="F1065" s="1"/>
  <c r="E1066"/>
  <c r="F1066" s="1"/>
  <c r="E1067"/>
  <c r="F1067" s="1"/>
  <c r="E1068"/>
  <c r="F1068" s="1"/>
  <c r="E1069"/>
  <c r="F1069" s="1"/>
  <c r="E1070"/>
  <c r="F1070" s="1"/>
  <c r="E1071"/>
  <c r="F1071" s="1"/>
  <c r="E1072"/>
  <c r="F1072" s="1"/>
  <c r="E1073"/>
  <c r="F1073" s="1"/>
  <c r="E1074"/>
  <c r="F1074" s="1"/>
  <c r="E1075"/>
  <c r="F1075" s="1"/>
  <c r="E1076"/>
  <c r="F1076" s="1"/>
  <c r="E1077"/>
  <c r="F1077" s="1"/>
  <c r="E1078"/>
  <c r="F1078" s="1"/>
  <c r="E1079"/>
  <c r="F1079" s="1"/>
  <c r="E1080"/>
  <c r="F1080" s="1"/>
  <c r="E1081"/>
  <c r="F1081" s="1"/>
  <c r="E1082"/>
  <c r="F1082" s="1"/>
  <c r="E1083"/>
  <c r="F1083" s="1"/>
  <c r="E1084"/>
  <c r="F1084" s="1"/>
  <c r="E1085"/>
  <c r="F1085" s="1"/>
  <c r="E1086"/>
  <c r="F1086" s="1"/>
  <c r="E1087"/>
  <c r="F1087" s="1"/>
  <c r="E1088"/>
  <c r="F1088" s="1"/>
  <c r="E1089"/>
  <c r="F1089" s="1"/>
  <c r="E1090"/>
  <c r="F1090" s="1"/>
  <c r="E1091"/>
  <c r="F1091" s="1"/>
  <c r="E1092"/>
  <c r="F1092" s="1"/>
  <c r="E1093"/>
  <c r="F1093" s="1"/>
  <c r="E1094"/>
  <c r="F1094" s="1"/>
  <c r="E1095"/>
  <c r="F1095" s="1"/>
  <c r="E1096"/>
  <c r="F1096" s="1"/>
  <c r="E1097"/>
  <c r="F1097" s="1"/>
  <c r="E1098"/>
  <c r="F1098" s="1"/>
  <c r="E1099"/>
  <c r="F1099" s="1"/>
  <c r="E1100"/>
  <c r="F1100" s="1"/>
  <c r="E1101"/>
  <c r="F1101" s="1"/>
  <c r="E1102"/>
  <c r="F1102" s="1"/>
  <c r="E1103"/>
  <c r="F1103" s="1"/>
  <c r="E1104"/>
  <c r="F1104" s="1"/>
  <c r="E1105"/>
  <c r="F1105" s="1"/>
  <c r="E1106"/>
  <c r="F1106" s="1"/>
  <c r="E1107"/>
  <c r="F1107" s="1"/>
  <c r="E1108"/>
  <c r="F1108" s="1"/>
  <c r="E1109"/>
  <c r="F1109" s="1"/>
  <c r="E1110"/>
  <c r="F1110" s="1"/>
  <c r="E1111"/>
  <c r="F1111" s="1"/>
  <c r="E1112"/>
  <c r="F1112" s="1"/>
  <c r="E1113"/>
  <c r="F1113" s="1"/>
  <c r="E1114"/>
  <c r="F1114" s="1"/>
  <c r="E1115"/>
  <c r="F1115" s="1"/>
  <c r="E1116"/>
  <c r="F1116" s="1"/>
  <c r="E1117"/>
  <c r="F1117" s="1"/>
  <c r="E1118"/>
  <c r="F1118" s="1"/>
  <c r="E1119"/>
  <c r="F1119" s="1"/>
  <c r="E1120"/>
  <c r="F1120" s="1"/>
  <c r="E1121"/>
  <c r="F1121" s="1"/>
  <c r="E1122"/>
  <c r="F1122" s="1"/>
  <c r="E1123"/>
  <c r="F1123" s="1"/>
  <c r="E1124"/>
  <c r="F1124" s="1"/>
  <c r="E1125"/>
  <c r="F1125" s="1"/>
  <c r="E1126"/>
  <c r="F1126" s="1"/>
  <c r="E1127"/>
  <c r="F1127" s="1"/>
  <c r="E1128"/>
  <c r="F1128" s="1"/>
  <c r="E1129"/>
  <c r="F1129" s="1"/>
  <c r="E1130"/>
  <c r="F1130" s="1"/>
  <c r="E1131"/>
  <c r="F1131" s="1"/>
  <c r="E1132"/>
  <c r="F1132" s="1"/>
  <c r="E1133"/>
  <c r="F1133" s="1"/>
  <c r="E1134"/>
  <c r="F1134" s="1"/>
  <c r="E1135"/>
  <c r="F1135" s="1"/>
  <c r="E1136"/>
  <c r="F1136" s="1"/>
  <c r="E1137"/>
  <c r="F1137" s="1"/>
  <c r="E1138"/>
  <c r="F1138" s="1"/>
  <c r="E1139"/>
  <c r="F1139" s="1"/>
  <c r="E1140"/>
  <c r="F1140" s="1"/>
  <c r="E1141"/>
  <c r="F1141" s="1"/>
  <c r="E1142"/>
  <c r="F1142" s="1"/>
  <c r="E1143"/>
  <c r="F1143" s="1"/>
  <c r="E1144"/>
  <c r="F1144" s="1"/>
  <c r="E1145"/>
  <c r="F1145" s="1"/>
  <c r="E1146"/>
  <c r="F1146" s="1"/>
  <c r="E1147"/>
  <c r="F1147" s="1"/>
  <c r="E1148"/>
  <c r="F1148" s="1"/>
  <c r="E1149"/>
  <c r="F1149" s="1"/>
  <c r="E1150"/>
  <c r="F1150" s="1"/>
  <c r="E1151"/>
  <c r="F1151" s="1"/>
  <c r="E1152"/>
  <c r="F1152" s="1"/>
  <c r="E1153"/>
  <c r="F1153" s="1"/>
  <c r="E1154"/>
  <c r="F1154" s="1"/>
  <c r="E1155"/>
  <c r="F1155" s="1"/>
  <c r="E1156"/>
  <c r="F1156" s="1"/>
  <c r="E1157"/>
  <c r="F1157" s="1"/>
  <c r="E1158"/>
  <c r="F1158" s="1"/>
  <c r="E1159"/>
  <c r="F1159" s="1"/>
  <c r="E1160"/>
  <c r="F1160" s="1"/>
  <c r="E1161"/>
  <c r="F1161" s="1"/>
  <c r="E1162"/>
  <c r="F1162" s="1"/>
  <c r="E1163"/>
  <c r="F1163" s="1"/>
  <c r="E1164"/>
  <c r="F1164" s="1"/>
  <c r="E1165"/>
  <c r="F1165" s="1"/>
  <c r="E1166"/>
  <c r="F1166" s="1"/>
  <c r="E1167"/>
  <c r="F1167" s="1"/>
  <c r="E1168"/>
  <c r="F1168" s="1"/>
  <c r="E1169"/>
  <c r="F1169" s="1"/>
  <c r="E1170"/>
  <c r="F1170" s="1"/>
  <c r="E1171"/>
  <c r="F1171" s="1"/>
  <c r="E1172"/>
  <c r="F1172" s="1"/>
  <c r="E8"/>
  <c r="F8" s="1"/>
  <c r="C727" l="1"/>
  <c r="C552"/>
  <c r="C304"/>
  <c r="C334"/>
  <c r="C245"/>
  <c r="C22" i="12"/>
  <c r="D667" i="10" l="1"/>
  <c r="E667" s="1"/>
  <c r="F667" s="1"/>
  <c r="C44" i="12" l="1"/>
  <c r="C14"/>
  <c r="C667" i="10"/>
  <c r="C12" i="12" s="1"/>
  <c r="C33"/>
  <c r="C160" i="10"/>
  <c r="C9" i="3"/>
  <c r="C9" i="12"/>
  <c r="C18"/>
  <c r="C39" i="1"/>
  <c r="D39" s="1"/>
  <c r="C9"/>
  <c r="E39" l="1"/>
  <c r="F39" s="1"/>
  <c r="C173" i="10"/>
  <c r="C16" i="3"/>
  <c r="C16" i="1" s="1"/>
  <c r="D16" s="1"/>
  <c r="E16" s="1"/>
  <c r="F16" s="1"/>
  <c r="C13" i="12"/>
  <c r="C17"/>
  <c r="C39"/>
  <c r="C38"/>
  <c r="C41"/>
  <c r="C1072" i="10"/>
  <c r="C42" i="12" s="1"/>
  <c r="C25"/>
  <c r="C15"/>
  <c r="C11"/>
  <c r="C10"/>
  <c r="C8"/>
  <c r="C34"/>
  <c r="C35" s="1"/>
  <c r="C30"/>
  <c r="C26"/>
  <c r="C1176" i="10" l="1"/>
  <c r="C27" i="12"/>
  <c r="C40"/>
  <c r="C47" s="1"/>
  <c r="C23"/>
  <c r="C21"/>
  <c r="C24"/>
  <c r="C19"/>
  <c r="D188" i="10" l="1"/>
  <c r="E188" s="1"/>
  <c r="F188" s="1"/>
  <c r="C29" i="12" l="1"/>
  <c r="C28" i="3" l="1"/>
  <c r="H28" s="1"/>
  <c r="C31" i="12"/>
  <c r="C49" s="1"/>
  <c r="C28" i="1"/>
  <c r="D28" s="1"/>
  <c r="E28" s="1"/>
  <c r="C41" l="1"/>
  <c r="D41" s="1"/>
  <c r="C44"/>
  <c r="C52" i="12"/>
  <c r="E41" i="1" l="1"/>
  <c r="F41" s="1"/>
  <c r="C47" i="3" l="1"/>
  <c r="D47" l="1"/>
  <c r="E47" s="1"/>
  <c r="C62"/>
  <c r="D62" s="1"/>
  <c r="C65"/>
  <c r="F47" l="1"/>
  <c r="C75"/>
  <c r="D75" s="1"/>
  <c r="E75" s="1"/>
  <c r="F75" s="1"/>
  <c r="D65"/>
  <c r="E62"/>
  <c r="F62" s="1"/>
  <c r="E65" l="1"/>
  <c r="F65" s="1"/>
  <c r="F68" s="1"/>
  <c r="C45" i="1"/>
  <c r="H41"/>
</calcChain>
</file>

<file path=xl/comments1.xml><?xml version="1.0" encoding="utf-8"?>
<comments xmlns="http://schemas.openxmlformats.org/spreadsheetml/2006/main">
  <authors>
    <author>Mustafa</author>
  </authors>
  <commentList>
    <comment ref="B22" authorId="0">
      <text>
        <r>
          <rPr>
            <sz val="9"/>
            <color indexed="81"/>
            <rFont val="宋体"/>
            <charset val="134"/>
          </rPr>
          <t>Mustafa:
These 2 are combined with Interest in the budget. Discuss split!</t>
        </r>
      </text>
    </comment>
    <comment ref="B25" authorId="0">
      <text>
        <r>
          <rPr>
            <sz val="9"/>
            <color indexed="81"/>
            <rFont val="宋体"/>
            <charset val="134"/>
          </rPr>
          <t>Mustafa:
Prov reclassified to Domestic Grant</t>
        </r>
      </text>
    </comment>
    <comment ref="B33" authorId="0">
      <text>
        <r>
          <rPr>
            <sz val="9"/>
            <color indexed="81"/>
            <rFont val="宋体"/>
            <charset val="134"/>
          </rPr>
          <t>Mustafa:
The amount under this is for FG share of Pension plus Misc. Discuss implications.</t>
        </r>
      </text>
    </comment>
  </commentList>
</comments>
</file>

<file path=xl/comments2.xml><?xml version="1.0" encoding="utf-8"?>
<comments xmlns="http://schemas.openxmlformats.org/spreadsheetml/2006/main">
  <authors>
    <author>Mustafa</author>
  </authors>
  <commentList>
    <comment ref="B40" authorId="0">
      <text>
        <r>
          <rPr>
            <sz val="9"/>
            <color indexed="81"/>
            <rFont val="宋体"/>
            <charset val="134"/>
          </rPr>
          <t>Mustafa:
The amount under this is for FG share of Pension plus Misc. Discuss implications.</t>
        </r>
      </text>
    </comment>
    <comment ref="A64" authorId="0">
      <text>
        <r>
          <rPr>
            <b/>
            <sz val="9"/>
            <color indexed="81"/>
            <rFont val="Tahoma"/>
            <family val="2"/>
          </rPr>
          <t>Mustafa:</t>
        </r>
        <r>
          <rPr>
            <sz val="9"/>
            <color indexed="81"/>
            <rFont val="Tahoma"/>
            <family val="2"/>
          </rPr>
          <t xml:space="preserve">
This section is not in tandem with the heading - Paid to CRF. Discuss review!</t>
        </r>
      </text>
    </comment>
    <comment ref="R82" authorId="0">
      <text>
        <r>
          <rPr>
            <sz val="9"/>
            <color indexed="81"/>
            <rFont val="宋体"/>
            <charset val="134"/>
          </rPr>
          <t>Mustafa:
Federal share of Pension</t>
        </r>
      </text>
    </comment>
    <comment ref="R92" authorId="0">
      <text>
        <r>
          <rPr>
            <sz val="9"/>
            <color indexed="81"/>
            <rFont val="宋体"/>
            <charset val="134"/>
          </rPr>
          <t>Mustafa:
Judges Sal &amp; oberhead cost from FGN</t>
        </r>
      </text>
    </comment>
  </commentList>
</comments>
</file>

<file path=xl/comments3.xml><?xml version="1.0" encoding="utf-8"?>
<comments xmlns="http://schemas.openxmlformats.org/spreadsheetml/2006/main">
  <authors>
    <author>Mustafa</author>
  </authors>
  <commentList>
    <comment ref="A1155" authorId="0">
      <text>
        <r>
          <rPr>
            <sz val="9"/>
            <color indexed="81"/>
            <rFont val="宋体"/>
            <charset val="134"/>
          </rPr>
          <t>Mustafa:
Sequential num is assigned.</t>
        </r>
      </text>
    </comment>
  </commentList>
</comments>
</file>

<file path=xl/sharedStrings.xml><?xml version="1.0" encoding="utf-8"?>
<sst xmlns="http://schemas.openxmlformats.org/spreadsheetml/2006/main" count="855" uniqueCount="449">
  <si>
    <t>BORNO STATE GOVERNMENT</t>
  </si>
  <si>
    <t>CODE</t>
  </si>
  <si>
    <t>DESCRIPTION</t>
  </si>
  <si>
    <t>SHARE OF FEDERATION ACCOUNT ALLOCATION</t>
  </si>
  <si>
    <t>Share of Statutory Allocation</t>
  </si>
  <si>
    <t>Share of VAT</t>
  </si>
  <si>
    <t xml:space="preserve">Share of Excess Crude </t>
  </si>
  <si>
    <t>Share of Federation Account Allocation -Sub Total</t>
  </si>
  <si>
    <t xml:space="preserve">INDEPENDENT REVENUE </t>
  </si>
  <si>
    <t>Personal Income Tax</t>
  </si>
  <si>
    <t>Licences</t>
  </si>
  <si>
    <t>Mining Rents</t>
  </si>
  <si>
    <t>Royalties</t>
  </si>
  <si>
    <t>Fees</t>
  </si>
  <si>
    <t>Fines</t>
  </si>
  <si>
    <t>Sales</t>
  </si>
  <si>
    <t>Earnings</t>
  </si>
  <si>
    <t>Rent on Government Building</t>
  </si>
  <si>
    <t>Rent on Land and Others</t>
  </si>
  <si>
    <t>Repayments</t>
  </si>
  <si>
    <t>Investment Income</t>
  </si>
  <si>
    <t>Interest Earned</t>
  </si>
  <si>
    <t>Reimbursement</t>
  </si>
  <si>
    <t>Independent Revenue - Sub Total</t>
  </si>
  <si>
    <t>OTHER REVENUE SOURCES</t>
  </si>
  <si>
    <t>Domestic Loans</t>
  </si>
  <si>
    <t>International Loans</t>
  </si>
  <si>
    <t>Current Domestic Grant</t>
  </si>
  <si>
    <t>Arreas of Revenue</t>
  </si>
  <si>
    <t xml:space="preserve">Other Revenue Sources - Sub Total </t>
  </si>
  <si>
    <t>TOTAL REVENUE</t>
  </si>
  <si>
    <t>N</t>
  </si>
  <si>
    <t>Governor's Office</t>
  </si>
  <si>
    <t>State Assembly</t>
  </si>
  <si>
    <t>O12300100100</t>
  </si>
  <si>
    <t xml:space="preserve">Ministry of Home Affairs, Information, &amp; Culture </t>
  </si>
  <si>
    <t>O12500100100</t>
  </si>
  <si>
    <t>Head of Service</t>
  </si>
  <si>
    <t>O14000100100</t>
  </si>
  <si>
    <t>Office of the Auditor General - State</t>
  </si>
  <si>
    <t>Office of the Auditor General - Local Govt.</t>
  </si>
  <si>
    <t>O14700100100</t>
  </si>
  <si>
    <t>Civil Service Commission</t>
  </si>
  <si>
    <t>Local Government Service Commission</t>
  </si>
  <si>
    <t>O14800100100</t>
  </si>
  <si>
    <t>State Independent Electoral Commission</t>
  </si>
  <si>
    <t>Ministry of Inter-Governmental Affairs &amp; Special Duties</t>
  </si>
  <si>
    <t>ECONOMIC SECTOR</t>
  </si>
  <si>
    <t>O21500100100</t>
  </si>
  <si>
    <t>Ministry of Agriculture &amp; Natural Resources</t>
  </si>
  <si>
    <t>O22000100100</t>
  </si>
  <si>
    <t>Ministry of Finance</t>
  </si>
  <si>
    <t>O22200100100</t>
  </si>
  <si>
    <t>Ministry of Trade, Investment, &amp; Tourism</t>
  </si>
  <si>
    <t>O23400100100</t>
  </si>
  <si>
    <t>Ministry of Works &amp; Transport</t>
  </si>
  <si>
    <t>O25200100100</t>
  </si>
  <si>
    <t>O25300100100</t>
  </si>
  <si>
    <t>Ministry of Housing &amp; Rural Electrification</t>
  </si>
  <si>
    <t>O26000100100</t>
  </si>
  <si>
    <t>Ministry of Land &amp; Survey</t>
  </si>
  <si>
    <t>Ministry of Budget &amp; Planning</t>
  </si>
  <si>
    <t>Ministry of Animal Resources &amp; Fisheries Development</t>
  </si>
  <si>
    <t>LAW &amp; JUSTICE SECTOR</t>
  </si>
  <si>
    <t>O31800100100</t>
  </si>
  <si>
    <t>Judicial Service Commission</t>
  </si>
  <si>
    <t>O32600100100</t>
  </si>
  <si>
    <t>Ministry of Justice</t>
  </si>
  <si>
    <t>SOCIAL SECTOR</t>
  </si>
  <si>
    <t>O51300100100</t>
  </si>
  <si>
    <t>Ministry of  Poverty Alleviation &amp; Youth Empowerment</t>
  </si>
  <si>
    <t>O51400100100</t>
  </si>
  <si>
    <t>Ministry of Women Affairs &amp; Social Development</t>
  </si>
  <si>
    <t>O51700100100</t>
  </si>
  <si>
    <t>Ministry of Education</t>
  </si>
  <si>
    <t>O52100100100</t>
  </si>
  <si>
    <t>Ministry of Health</t>
  </si>
  <si>
    <t>O53500100100</t>
  </si>
  <si>
    <t>Ministry of Environmnet</t>
  </si>
  <si>
    <t>Ministry of Sports Development</t>
  </si>
  <si>
    <t>Ministry of Religious Affairs &amp; Special Education</t>
  </si>
  <si>
    <t>Ministry of Higher Education</t>
  </si>
  <si>
    <t>Total Independent Revenue</t>
  </si>
  <si>
    <t>ADMINISTRATION SECTOR</t>
  </si>
  <si>
    <t>Local Government Pensions Board</t>
  </si>
  <si>
    <t>O11100000000</t>
  </si>
  <si>
    <t>O11200000000</t>
  </si>
  <si>
    <t>O12300300100</t>
  </si>
  <si>
    <t>Borno Radio Television (BRTV)</t>
  </si>
  <si>
    <t>Council for Arts and Culture</t>
  </si>
  <si>
    <t>O12500600100</t>
  </si>
  <si>
    <t>O11103500100</t>
  </si>
  <si>
    <t>O21510200100</t>
  </si>
  <si>
    <t>Borno State Agricultural Development Programme</t>
  </si>
  <si>
    <t>O21502100100</t>
  </si>
  <si>
    <t>Mohamet Lawan College of Agriculture</t>
  </si>
  <si>
    <t>O21502100102</t>
  </si>
  <si>
    <t>Borno State Agricultural Mechanisation Authority</t>
  </si>
  <si>
    <t>O21511100100</t>
  </si>
  <si>
    <t>Borno Livestock Company</t>
  </si>
  <si>
    <t>O22000800100</t>
  </si>
  <si>
    <t>O22205200100</t>
  </si>
  <si>
    <t>Borno State  Hotels Board</t>
  </si>
  <si>
    <t>Maiduguri Kano Motor Park &amp; Market</t>
  </si>
  <si>
    <t>Monday Market Company Ltd</t>
  </si>
  <si>
    <t>O25301000100</t>
  </si>
  <si>
    <t>Housing Corporation</t>
  </si>
  <si>
    <t>Borno State Urban Planning &amp; Development Board</t>
  </si>
  <si>
    <t>O32600600100</t>
  </si>
  <si>
    <t>Mohammed Goni College of Legal &amp; Islamic Studies</t>
  </si>
  <si>
    <t>O32600600102</t>
  </si>
  <si>
    <t>School for Higher Islamic Studies</t>
  </si>
  <si>
    <t>O51701900100</t>
  </si>
  <si>
    <t>Kashim Ibrahim College of Education</t>
  </si>
  <si>
    <t>O51701900102</t>
  </si>
  <si>
    <t>O51701800100</t>
  </si>
  <si>
    <t>Ramat Polytechnic Maiduguri</t>
  </si>
  <si>
    <t>O51700800100</t>
  </si>
  <si>
    <t>Borno State Library Board</t>
  </si>
  <si>
    <t>O51701900103</t>
  </si>
  <si>
    <t>College of Education  Waka-Biu</t>
  </si>
  <si>
    <t>O51700300100</t>
  </si>
  <si>
    <t>Borno State Universal Basic Education Board</t>
  </si>
  <si>
    <t>O51701000100</t>
  </si>
  <si>
    <t>Agency for Mass Literacy</t>
  </si>
  <si>
    <t>O51705600100</t>
  </si>
  <si>
    <t>O52110200100</t>
  </si>
  <si>
    <t>Hospitals Management Board</t>
  </si>
  <si>
    <t>O53905100100</t>
  </si>
  <si>
    <t>Borno State Sports Council</t>
  </si>
  <si>
    <t>O55100100100</t>
  </si>
  <si>
    <t>GOVERNMENT SHARE OF FAAC (STATUTORY REVENUE)</t>
  </si>
  <si>
    <t>Share of Federation A/c Allocation -Sub Total</t>
  </si>
  <si>
    <t>INDEPENDENT REVENUE (IGR)</t>
  </si>
  <si>
    <t>CAPITAL DEVELOPMENT FUND (CDF) RECEIPTS</t>
  </si>
  <si>
    <t xml:space="preserve">Trasfer from CRF to CDF </t>
  </si>
  <si>
    <t>Other Capital Receipts to CDF</t>
  </si>
  <si>
    <t>Domestic Loans/Borrowings Receipts</t>
  </si>
  <si>
    <t>Domestic Laons from Financial Institutions</t>
  </si>
  <si>
    <t>Domestic Laons from Other Govt Entities</t>
  </si>
  <si>
    <t>Domestic Loans from Other Entities</t>
  </si>
  <si>
    <t>International Loans/Borrowings Receipts</t>
  </si>
  <si>
    <t>International Loans from Financial Institutions</t>
  </si>
  <si>
    <t>Internation Loans from Other Government Entities</t>
  </si>
  <si>
    <t>International Loans from Other Entities</t>
  </si>
  <si>
    <t>TOTAL RECURRENT REVENUE</t>
  </si>
  <si>
    <t>Direct Assessment</t>
  </si>
  <si>
    <t>-</t>
  </si>
  <si>
    <t>Stamp Duties</t>
  </si>
  <si>
    <t>Capital Gains Tax</t>
  </si>
  <si>
    <t>BOARD OF INTERNAL REVENUE</t>
  </si>
  <si>
    <t>Taxi Registration Fees</t>
  </si>
  <si>
    <t>GSM Operators Fees</t>
  </si>
  <si>
    <t>Bank Operators Fees</t>
  </si>
  <si>
    <t>MINISTRY OF LANDS AND SURVEY</t>
  </si>
  <si>
    <t>Petrol filling station fees</t>
  </si>
  <si>
    <t>Penal Rent Fees</t>
  </si>
  <si>
    <t>Site plan processing fees</t>
  </si>
  <si>
    <t>Survey charges fees</t>
  </si>
  <si>
    <t>Development levy fees</t>
  </si>
  <si>
    <t>Site and services scheme</t>
  </si>
  <si>
    <t xml:space="preserve">Land use fees </t>
  </si>
  <si>
    <t>Betterment charge</t>
  </si>
  <si>
    <t>Change of purpose fees</t>
  </si>
  <si>
    <t>Surrender and Subdivision fees</t>
  </si>
  <si>
    <t>Re-grant fees</t>
  </si>
  <si>
    <t>Devolution order fees</t>
  </si>
  <si>
    <t>Direct Labour Charges</t>
  </si>
  <si>
    <t>Cottage Industry Products</t>
  </si>
  <si>
    <t>Poultry Product Annual Registration Fees</t>
  </si>
  <si>
    <t>MINISTRY OF EDUCATION</t>
  </si>
  <si>
    <t xml:space="preserve">Registration / Renewal of Private Schools </t>
  </si>
  <si>
    <t>Games, PTA &amp; Medicals</t>
  </si>
  <si>
    <t>Exam, Fees Local; Govts</t>
  </si>
  <si>
    <t>Education Levy</t>
  </si>
  <si>
    <t>Cooperative Flour Mills</t>
  </si>
  <si>
    <t>Printing Press</t>
  </si>
  <si>
    <t>MINISTRY OF JUSTICE</t>
  </si>
  <si>
    <t>Informatics Institute</t>
  </si>
  <si>
    <t>MINISTRY OF ENVIRONMENT</t>
  </si>
  <si>
    <t>Ice Complex Operation</t>
  </si>
  <si>
    <t>MINISTRY OF HEALTH</t>
  </si>
  <si>
    <t>MINISTRY OF FINANCE</t>
  </si>
  <si>
    <t>Sales of Printed  Budget</t>
  </si>
  <si>
    <t>GOVERNOR'S OFFICE</t>
  </si>
  <si>
    <t>Recovery of compensation</t>
  </si>
  <si>
    <t>Sales of map</t>
  </si>
  <si>
    <t>Improvement sales</t>
  </si>
  <si>
    <t>Replacement of broken  beacons</t>
  </si>
  <si>
    <t>Hire of plants and equipments</t>
  </si>
  <si>
    <t>Private repairs of vehicles etc</t>
  </si>
  <si>
    <t>Hiring of Marini Asphalt Mixing Plant</t>
  </si>
  <si>
    <t>Grazing Reserve Permit</t>
  </si>
  <si>
    <t>Reg.of Poultry Farmers Feeds Sales etc.</t>
  </si>
  <si>
    <t>P.D.H.C. Rents</t>
  </si>
  <si>
    <t>Sales of Grains</t>
  </si>
  <si>
    <t>Registration of Private Nurseries</t>
  </si>
  <si>
    <t>Sales of Weight and Measures</t>
  </si>
  <si>
    <t>Maiduguri Amusement Park</t>
  </si>
  <si>
    <t>Baba Gana Grema Base Camp</t>
  </si>
  <si>
    <t xml:space="preserve">Lodge at Sambisa </t>
  </si>
  <si>
    <t>Sanda Kyarimi Park Craft Shop</t>
  </si>
  <si>
    <t xml:space="preserve">Soda Ash Plant </t>
  </si>
  <si>
    <t>BOPLAS Industries Ltd</t>
  </si>
  <si>
    <t xml:space="preserve">Neital Shoes Nigeria Ltd </t>
  </si>
  <si>
    <t>Borno Wire Industry</t>
  </si>
  <si>
    <t>Maiduguri International Hotel</t>
  </si>
  <si>
    <t>Borno State Hotel ,Kaduna</t>
  </si>
  <si>
    <t>Advertisement</t>
  </si>
  <si>
    <t>Sales of Urgent 'NOW' &amp; K.I.V Slips</t>
  </si>
  <si>
    <t>Kaga Cosmetics</t>
  </si>
  <si>
    <t>CIVIL SERVICE COMMISSION</t>
  </si>
  <si>
    <t xml:space="preserve">Water Rates </t>
  </si>
  <si>
    <t>JUDICIAL SERVICE COMMISSION</t>
  </si>
  <si>
    <t>Sales of JSC forms and OFIHS</t>
  </si>
  <si>
    <t>Youth Center</t>
  </si>
  <si>
    <t>777 Housing Estate</t>
  </si>
  <si>
    <t>Abagana Terab Housing Estate</t>
  </si>
  <si>
    <t>Interest : Bank Deposit</t>
  </si>
  <si>
    <t>Dividend</t>
  </si>
  <si>
    <t>Registration of Contractors</t>
  </si>
  <si>
    <t>Arrears of Revenue</t>
  </si>
  <si>
    <t>Federal Government Contribution</t>
  </si>
  <si>
    <t>2.5%State Govt Contribution</t>
  </si>
  <si>
    <t>7.5% Local Govt Contribution</t>
  </si>
  <si>
    <t>Education Endowment Fund</t>
  </si>
  <si>
    <t>PERSONAL TAXES</t>
  </si>
  <si>
    <t>INVESTMENT INCOME</t>
  </si>
  <si>
    <t>DOMESTIC AIDS</t>
  </si>
  <si>
    <t>ECON CODE</t>
  </si>
  <si>
    <t>Borno State Independent Electoral Commission</t>
  </si>
  <si>
    <t>Borno State Scholarships Board</t>
  </si>
  <si>
    <t>MDA CODE</t>
  </si>
  <si>
    <t>MINISTRY OF HOME AFFAIRS, INFORMATION, &amp; CULTURE</t>
  </si>
  <si>
    <t>HEAD OF SERVICE</t>
  </si>
  <si>
    <t>MINISTRY OF WORKS &amp; TRANSPORT</t>
  </si>
  <si>
    <t>MINISTRY OF HOUSING &amp; RURAL ELECTRIFICATION</t>
  </si>
  <si>
    <t>LOCAL GOVERNMENT PENSION BOARD</t>
  </si>
  <si>
    <t>O22905300100</t>
  </si>
  <si>
    <t xml:space="preserve">RECURRENT REVENUE </t>
  </si>
  <si>
    <t>MDA</t>
  </si>
  <si>
    <t>Pay As You Earn (PAYE)</t>
  </si>
  <si>
    <t>Withholding Tax</t>
  </si>
  <si>
    <t>Total Personal Taxes</t>
  </si>
  <si>
    <t>FEES - GENERAL</t>
  </si>
  <si>
    <t>Road Traffic Regulation Fees</t>
  </si>
  <si>
    <t>motor Vehicle Registration Fees</t>
  </si>
  <si>
    <t>Total Fees</t>
  </si>
  <si>
    <t>FINES - GENERAL</t>
  </si>
  <si>
    <t>Penalty for Offences</t>
  </si>
  <si>
    <t>Total Fines</t>
  </si>
  <si>
    <t>LICENCES - GENERAL</t>
  </si>
  <si>
    <t>Motor Vehicle Licence</t>
  </si>
  <si>
    <t>Driving Licence/Learners' Permit</t>
  </si>
  <si>
    <t>Certificate of Road Worthiness</t>
  </si>
  <si>
    <t>Total Licence</t>
  </si>
  <si>
    <t xml:space="preserve">TOTAL RECURRENT REVENUE </t>
  </si>
  <si>
    <t xml:space="preserve">MDA </t>
  </si>
  <si>
    <t>Tender Fees General</t>
  </si>
  <si>
    <t>SALES GENERAL</t>
  </si>
  <si>
    <t>Sales of Condemned Store</t>
  </si>
  <si>
    <t>Owner Occupier Scheme (Civil Servants)</t>
  </si>
  <si>
    <t>Sales of Govt. Boarded Plants &amp; Vehicles</t>
  </si>
  <si>
    <t>RENT ON GOVERNMENT BUILDINGS - GENERAL</t>
  </si>
  <si>
    <t xml:space="preserve">Rent on Staff Quarters </t>
  </si>
  <si>
    <t>Rent from Borno Guest House - Kaduna</t>
  </si>
  <si>
    <t>RENT ON LAND &amp; OTHERS - GENERAL</t>
  </si>
  <si>
    <t>Rent from Liaison Offices Landed Property</t>
  </si>
  <si>
    <t>INTEREST EARNINGS</t>
  </si>
  <si>
    <t>Administrative Charges on Staff Loans</t>
  </si>
  <si>
    <t>Federal Pension Grant</t>
  </si>
  <si>
    <t>RECURRENT REVENUE</t>
  </si>
  <si>
    <t>Deed Preparation Fees</t>
  </si>
  <si>
    <t>Document registration &amp; Search Fees</t>
  </si>
  <si>
    <t>Application Fees - Right of Occupancy</t>
  </si>
  <si>
    <t>Total Fees Revenue</t>
  </si>
  <si>
    <t>SALES - GENERAL</t>
  </si>
  <si>
    <t>Total Sales Revenue</t>
  </si>
  <si>
    <t>RENT - GENERAL</t>
  </si>
  <si>
    <t>Rent on all Plots</t>
  </si>
  <si>
    <t>Total Rent Revenue</t>
  </si>
  <si>
    <t>Building Plan Sales</t>
  </si>
  <si>
    <t>Owner Occupier Scheme (Non Civil Servants)</t>
  </si>
  <si>
    <t>RENT ON GOVERNMENT BUILDING - GENERAL</t>
  </si>
  <si>
    <t>Rent from Staff Quarters</t>
  </si>
  <si>
    <t>Rent of Shopping Complex at 303/202 Housing Estate</t>
  </si>
  <si>
    <t>Tender Fees</t>
  </si>
  <si>
    <t>Agency Fees</t>
  </si>
  <si>
    <t xml:space="preserve">Road Cutting </t>
  </si>
  <si>
    <t>Workshop Private repairs</t>
  </si>
  <si>
    <t>EARNINGS - GENERAL</t>
  </si>
  <si>
    <t>Hiring of Quaries and selling of Chippings</t>
  </si>
  <si>
    <t>MINISTRY OF AGRICULTURE &amp; NATURAL RESOURCES</t>
  </si>
  <si>
    <t>Produce Buying License/Certificate of Registration</t>
  </si>
  <si>
    <t>Produce Inspection Fees</t>
  </si>
  <si>
    <t>Sales of Fertilizer from BOFCO Plant</t>
  </si>
  <si>
    <t>Fertilizer Sales (From FGN)</t>
  </si>
  <si>
    <t xml:space="preserve">Sales of Tree Seedlings &amp; Vegetables </t>
  </si>
  <si>
    <t>Seed Multiplication Sales</t>
  </si>
  <si>
    <t>Fish Sales</t>
  </si>
  <si>
    <t>Yau Irrig. Scheme Water Charge</t>
  </si>
  <si>
    <t>Treatment by Pest Control (Storage)</t>
  </si>
  <si>
    <t>Sales of Poultry Products</t>
  </si>
  <si>
    <t>Sales of Diary Products</t>
  </si>
  <si>
    <t>Livestock Investigation &amp; Breeding Centres</t>
  </si>
  <si>
    <t>Sales of Day Old Chicks and Table Eggs</t>
  </si>
  <si>
    <t>Sales of Supplementary Feeds</t>
  </si>
  <si>
    <t>Rentage of Poultry Holding Demonstration Centres, Stores, &amp; Premises</t>
  </si>
  <si>
    <t>Other Irrig. Scheme Water Charges Fadama Cultivation &amp; Clearance</t>
  </si>
  <si>
    <t>Poultry Farmers Registration</t>
  </si>
  <si>
    <t>Lease/Rent of Shops &amp; Stores</t>
  </si>
  <si>
    <t>Trade Cattle Fees</t>
  </si>
  <si>
    <t>Hides and Skin Fees</t>
  </si>
  <si>
    <t>Meat Inspection Fees</t>
  </si>
  <si>
    <t xml:space="preserve">Livestock Poultry Fees &amp; Milk Product Reg. Fees </t>
  </si>
  <si>
    <t>Registration of Private Veterinary Clinics</t>
  </si>
  <si>
    <t>Trade Cattle Licences</t>
  </si>
  <si>
    <t>Hides and Skin Licences</t>
  </si>
  <si>
    <t>Range Management Grazing Reserve Establishment &amp; Development</t>
  </si>
  <si>
    <t>Fish Inspection and Licences</t>
  </si>
  <si>
    <t>School Fees, Students in Post Primary Institutions</t>
  </si>
  <si>
    <t>School Fees Shehu Garbai</t>
  </si>
  <si>
    <t>Tender Fees Building</t>
  </si>
  <si>
    <t>Tender Fees General Supplies</t>
  </si>
  <si>
    <t>Exam Fees Parents</t>
  </si>
  <si>
    <t>School Fees (Parents Contribution)</t>
  </si>
  <si>
    <t>MINISTRY OF WOMEN AFFAIRS &amp; SOCIAL DEVELOPMENT</t>
  </si>
  <si>
    <t>Sales of Blind Workshop Products</t>
  </si>
  <si>
    <t xml:space="preserve">Auditorium/Women Development Centre </t>
  </si>
  <si>
    <t>Sales of Products of Cottage Industries</t>
  </si>
  <si>
    <t>MINISTRY OF POVERTY ALLEVIATION &amp; YOUTH EMPOWERMENT</t>
  </si>
  <si>
    <t>Registration of Social Clubs &amp; Associations</t>
  </si>
  <si>
    <t>Registration Fees for Cooperative Societies</t>
  </si>
  <si>
    <t>Audit and Supervision Fees</t>
  </si>
  <si>
    <t>Commercial Video Licences</t>
  </si>
  <si>
    <t>Sales of Pilot Flour Mills Products</t>
  </si>
  <si>
    <t>MINISTRY OF TRADE, INVESTMENT, &amp;TOURISM</t>
  </si>
  <si>
    <t>Registration of Business Premises</t>
  </si>
  <si>
    <t>Hire of Petroleum Tankers</t>
  </si>
  <si>
    <t>Eleven Filling Stations</t>
  </si>
  <si>
    <t>Block Making Industry</t>
  </si>
  <si>
    <t>Vetting Fees</t>
  </si>
  <si>
    <t>High Court Fees</t>
  </si>
  <si>
    <t>High Court Probate</t>
  </si>
  <si>
    <t>Area Court Fees</t>
  </si>
  <si>
    <t>Area Court Probate Fees</t>
  </si>
  <si>
    <t>Sharia Court Fees</t>
  </si>
  <si>
    <t>High Court Fines</t>
  </si>
  <si>
    <t>Area Court Fines</t>
  </si>
  <si>
    <t>HIGH COURT - Receipt for Hon. Judges' Salaries &amp; Overhead Cost</t>
  </si>
  <si>
    <t>Identity Card Charges</t>
  </si>
  <si>
    <t>Sales of Property at Abuja</t>
  </si>
  <si>
    <t xml:space="preserve">Liaison Offices - Boarding &amp; Lodging </t>
  </si>
  <si>
    <t>OFFICE OF THE AUDITOR GENERAL - STATE</t>
  </si>
  <si>
    <t>Registration and Renewal of Audit Fees</t>
  </si>
  <si>
    <t>Fire Safety Charges</t>
  </si>
  <si>
    <t>Cinema Licences</t>
  </si>
  <si>
    <t>Auctioneers Licences</t>
  </si>
  <si>
    <t>Workshop Earnings</t>
  </si>
  <si>
    <t>Printing Charges</t>
  </si>
  <si>
    <t>Government Printers Sales of  Publications/Exercise Books</t>
  </si>
  <si>
    <t>Sales of Photographs</t>
  </si>
  <si>
    <t>Sales of Information Publication</t>
  </si>
  <si>
    <t>Sales of APER Forms</t>
  </si>
  <si>
    <t>Sales of Leave Grant Forms</t>
  </si>
  <si>
    <t>Sales of In-Service and Bond Forms</t>
  </si>
  <si>
    <t>Sales of Leave Without Pay Forms</t>
  </si>
  <si>
    <t>Sales of Inter- Ministerial &amp; Inter State Transfer Forms</t>
  </si>
  <si>
    <t>Sales of Civil Service Forms</t>
  </si>
  <si>
    <t>LOCAL GOVERNMENT SERVICE COMMISSION</t>
  </si>
  <si>
    <t xml:space="preserve">Sale of Application Forms </t>
  </si>
  <si>
    <t>5% Federal Govt Quarterly Contribution</t>
  </si>
  <si>
    <t xml:space="preserve">OFFICE OF THE AUDITOR GENERAL FOR LOCAL GOVERNMENT </t>
  </si>
  <si>
    <t>Contribution from Local Govt. Joint Account</t>
  </si>
  <si>
    <t>2.5% State Govt. Contribution to UBE Teachers Pension</t>
  </si>
  <si>
    <t xml:space="preserve">7% Local Govt. Contributions to Teachers' Pension </t>
  </si>
  <si>
    <t>Contribution from Local Govt Joint Account</t>
  </si>
  <si>
    <t>MINISTRY OF URBAN &amp; RURAL WATER SUPPLY</t>
  </si>
  <si>
    <t>Parks and Garden Fees</t>
  </si>
  <si>
    <t>Trophy Dealer Licences</t>
  </si>
  <si>
    <t>Sales of Seedlings and Charge for Firewood on Transit</t>
  </si>
  <si>
    <t>Medical Practitioner/Clinic Registration</t>
  </si>
  <si>
    <t>Certificate of Medical Fitness for Food Handlers</t>
  </si>
  <si>
    <t>Patent Medicine Vendor Licences</t>
  </si>
  <si>
    <t>Drug Revolving Fund  Scheme</t>
  </si>
  <si>
    <t>Sales of Yellow Cards (Inoculation Centre)</t>
  </si>
  <si>
    <t>Sales of Admission Forms - School of Nursing</t>
  </si>
  <si>
    <t>Sales of Admission Forms - School of  Health Technology</t>
  </si>
  <si>
    <t>Sales of Admission Forms -School of Midwifrey</t>
  </si>
  <si>
    <t xml:space="preserve">RECURRENT REVENUE  </t>
  </si>
  <si>
    <t>BOARDS AND PARASTATALS REVENUE</t>
  </si>
  <si>
    <t>DETAILS</t>
  </si>
  <si>
    <t>Umar Ibn Ibrahim College of Education, Science, Technology</t>
  </si>
  <si>
    <t xml:space="preserve">Borno Express Transport Corporation </t>
  </si>
  <si>
    <t>Borno Collge of Business &amp; Management Studies</t>
  </si>
  <si>
    <t>Repayments - General</t>
  </si>
  <si>
    <t xml:space="preserve">Investment Income </t>
  </si>
  <si>
    <t>Reimbursement - General</t>
  </si>
  <si>
    <t>Current Domestic Aids</t>
  </si>
  <si>
    <t>Capital Domestic Aids</t>
  </si>
  <si>
    <t>FOREIGN AID</t>
  </si>
  <si>
    <t>DOMESTIC AID</t>
  </si>
  <si>
    <t>Current Foreign Aid</t>
  </si>
  <si>
    <t>Capital Foreign Aid</t>
  </si>
  <si>
    <t>DOMESTIC GRANTS</t>
  </si>
  <si>
    <t>Capital Domestic Grant</t>
  </si>
  <si>
    <t>FOREIGN GRANTS</t>
  </si>
  <si>
    <t>Current Foreign Grant</t>
  </si>
  <si>
    <t>Capital Foreign Grant</t>
  </si>
  <si>
    <t>CAPITAL DEVLOPMENT (CDF) RECEIPTS</t>
  </si>
  <si>
    <t>Transfer from CRF to CDF</t>
  </si>
  <si>
    <t>Sale of Fixed Assets</t>
  </si>
  <si>
    <t>LOANS/BORROWINGS RECEIPTS</t>
  </si>
  <si>
    <t>Domestic Loans/Borrowings from Financial Institutions</t>
  </si>
  <si>
    <t>Domestic Loans/Borrowings from Other Entities/Organisations</t>
  </si>
  <si>
    <t>Domestic Loans/Borrowings from other Government Entities</t>
  </si>
  <si>
    <t>International Loans/Borrowings from Financial Institutions</t>
  </si>
  <si>
    <t>International Loans/Borrowings from other Government Entities</t>
  </si>
  <si>
    <t>International Loans/Borrowings from Other Entities/Organisations</t>
  </si>
  <si>
    <t>Domestic Borrowings/Loans Receipts</t>
  </si>
  <si>
    <t>BUDGET 2017</t>
  </si>
  <si>
    <t>2016</t>
  </si>
  <si>
    <t xml:space="preserve">1 % Training Fund  from Local Govt Joint Acct  </t>
  </si>
  <si>
    <t>Ministry for Local Govt &amp; Emirate Affairs</t>
  </si>
  <si>
    <t>Ministry of Urban &amp; Rural Water Supply</t>
  </si>
  <si>
    <t>MINISTRY FOR LOCAL GOVERNMENT &amp; EMIRATE AFFAIRS</t>
  </si>
  <si>
    <t>011113200100</t>
  </si>
  <si>
    <t>60% LGA Contribution to PHCDA</t>
  </si>
  <si>
    <t>Opening Balance</t>
  </si>
  <si>
    <t>Aid &amp; Grant</t>
  </si>
  <si>
    <t>Special Fund</t>
  </si>
  <si>
    <t>BUDGET &amp; PLANNING</t>
  </si>
  <si>
    <t>MINISTRY OF ANIMAL RESOURCES &amp; FISHERIES DEVELOPMENT</t>
  </si>
  <si>
    <t>Boards and Parastatals</t>
  </si>
  <si>
    <t>Other Capital Receipts</t>
  </si>
  <si>
    <t>2017 BUDGET</t>
  </si>
  <si>
    <t>2017</t>
  </si>
  <si>
    <t>2017 REVENUE BUDGET</t>
  </si>
  <si>
    <t>SUMMARY OF TOTAL REVENUE BUDGET BY SECTOR 2017 - 2018</t>
  </si>
  <si>
    <t xml:space="preserve"> REVENUE BUDGET BASED ON NATURE (PAID TO CRF) 2017- 2019</t>
  </si>
  <si>
    <t>SUMMARY OF TOTAL REVENUE BUDGET BY TYPE/NATURE 2017 - 2019</t>
  </si>
  <si>
    <t>Board of Internal Revenue</t>
  </si>
  <si>
    <t>total independent Revenue</t>
  </si>
  <si>
    <t>Sales of Dilapidated Public Building</t>
  </si>
  <si>
    <t>Domestic Aids</t>
  </si>
  <si>
    <t>APPROVED BUDGET  2016</t>
  </si>
  <si>
    <t>PROPSED ESTIMATE 2018</t>
  </si>
  <si>
    <t>PROPSED ESTIMATE 2019</t>
  </si>
  <si>
    <t>TOTAL 3 YEARS BUDGET</t>
  </si>
</sst>
</file>

<file path=xl/styles.xml><?xml version="1.0" encoding="utf-8"?>
<styleSheet xmlns="http://schemas.openxmlformats.org/spreadsheetml/2006/main">
  <numFmts count="4">
    <numFmt numFmtId="43" formatCode="_(* #,##0.00_);_(* \(#,##0.00\);_(* &quot;-&quot;??_);_(@_)"/>
    <numFmt numFmtId="164" formatCode="_(* #,##0_);_(* \(#,##0\);_(* &quot;-&quot;??_);_(@_)"/>
    <numFmt numFmtId="165" formatCode="##,#00\1\1"/>
    <numFmt numFmtId="166" formatCode="##,#00"/>
  </numFmts>
  <fonts count="34">
    <font>
      <sz val="11"/>
      <color indexed="8"/>
      <name val="Calibri"/>
      <family val="2"/>
      <charset val="134"/>
    </font>
    <font>
      <sz val="11"/>
      <color indexed="8"/>
      <name val="Century Gothic"/>
      <family val="2"/>
      <charset val="134"/>
    </font>
    <font>
      <b/>
      <sz val="11"/>
      <color indexed="8"/>
      <name val="Century Gothic"/>
      <family val="2"/>
      <charset val="134"/>
    </font>
    <font>
      <sz val="11"/>
      <color indexed="8"/>
      <name val="Segoe UI Symbol"/>
      <family val="2"/>
      <charset val="134"/>
    </font>
    <font>
      <b/>
      <sz val="11"/>
      <color indexed="8"/>
      <name val="Segoe UI Symbol"/>
      <family val="2"/>
      <charset val="134"/>
    </font>
    <font>
      <b/>
      <sz val="11"/>
      <color indexed="8"/>
      <name val="Segoe UI Symbol"/>
      <family val="1"/>
      <charset val="134"/>
    </font>
    <font>
      <b/>
      <sz val="11"/>
      <name val="Segoe UI Symbol"/>
      <family val="2"/>
      <charset val="134"/>
    </font>
    <font>
      <sz val="11"/>
      <name val="Segoe UI Symbol"/>
      <family val="2"/>
      <charset val="134"/>
    </font>
    <font>
      <sz val="11"/>
      <color indexed="8"/>
      <name val="Segoe UI Symbol"/>
      <family val="1"/>
      <charset val="134"/>
    </font>
    <font>
      <b/>
      <sz val="12"/>
      <color indexed="8"/>
      <name val="Cambria"/>
      <family val="1"/>
      <charset val="134"/>
    </font>
    <font>
      <sz val="12"/>
      <color indexed="8"/>
      <name val="Century Gothic"/>
      <family val="2"/>
      <charset val="134"/>
    </font>
    <font>
      <b/>
      <sz val="12"/>
      <color indexed="8"/>
      <name val="Century Gothic"/>
      <family val="2"/>
      <charset val="134"/>
    </font>
    <font>
      <b/>
      <u val="doubleAccounting"/>
      <sz val="12"/>
      <color indexed="8"/>
      <name val="Century Gothic"/>
      <family val="2"/>
      <charset val="134"/>
    </font>
    <font>
      <b/>
      <sz val="10"/>
      <name val="Century Gothic"/>
      <family val="2"/>
      <charset val="134"/>
    </font>
    <font>
      <b/>
      <sz val="10"/>
      <color indexed="8"/>
      <name val="Century Gothic"/>
      <family val="2"/>
      <charset val="134"/>
    </font>
    <font>
      <sz val="11"/>
      <color indexed="8"/>
      <name val="Calibri"/>
      <family val="2"/>
      <charset val="134"/>
    </font>
    <font>
      <sz val="9"/>
      <color indexed="81"/>
      <name val="宋体"/>
      <charset val="134"/>
    </font>
    <font>
      <sz val="12"/>
      <color indexed="8"/>
      <name val="Century Gothic"/>
      <family val="2"/>
    </font>
    <font>
      <b/>
      <sz val="12"/>
      <color indexed="8"/>
      <name val="Century Gothic"/>
      <family val="2"/>
    </font>
    <font>
      <sz val="9"/>
      <color indexed="81"/>
      <name val="Tahoma"/>
      <family val="2"/>
    </font>
    <font>
      <b/>
      <sz val="9"/>
      <color indexed="81"/>
      <name val="Tahoma"/>
      <family val="2"/>
    </font>
    <font>
      <b/>
      <sz val="11"/>
      <color indexed="8"/>
      <name val="Century Gothic"/>
      <family val="2"/>
    </font>
    <font>
      <sz val="11"/>
      <color indexed="8"/>
      <name val="Century Gothic"/>
      <family val="2"/>
    </font>
    <font>
      <sz val="12"/>
      <name val="Century Gothic"/>
      <family val="2"/>
    </font>
    <font>
      <b/>
      <sz val="11"/>
      <color indexed="8"/>
      <name val="Segoe UI Symbol"/>
      <family val="2"/>
    </font>
    <font>
      <sz val="11"/>
      <name val="Segoe UI Symbol"/>
      <family val="2"/>
    </font>
    <font>
      <b/>
      <sz val="11"/>
      <name val="Segoe UI Symbol"/>
      <family val="2"/>
    </font>
    <font>
      <sz val="12"/>
      <color theme="1"/>
      <name val="Century Gothic"/>
      <family val="2"/>
    </font>
    <font>
      <b/>
      <sz val="14"/>
      <color indexed="8"/>
      <name val="Century Gothic"/>
      <family val="2"/>
    </font>
    <font>
      <sz val="14"/>
      <color indexed="8"/>
      <name val="Calibri"/>
      <family val="2"/>
      <charset val="134"/>
    </font>
    <font>
      <sz val="11"/>
      <color indexed="8"/>
      <name val="Segoe UI Symbol"/>
      <family val="2"/>
    </font>
    <font>
      <b/>
      <sz val="14"/>
      <color indexed="8"/>
      <name val="Century Gothic"/>
      <family val="2"/>
      <charset val="134"/>
    </font>
    <font>
      <sz val="11"/>
      <color rgb="FFFFFF00"/>
      <name val="Segoe UI Symbol"/>
      <family val="2"/>
      <charset val="134"/>
    </font>
    <font>
      <b/>
      <u val="doubleAccounting"/>
      <sz val="12"/>
      <color indexed="8"/>
      <name val="Century Gothic"/>
      <family val="2"/>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43" fontId="15" fillId="0" borderId="0" applyFont="0" applyFill="0" applyBorder="0" applyAlignment="0" applyProtection="0">
      <alignment vertical="center"/>
    </xf>
  </cellStyleXfs>
  <cellXfs count="248">
    <xf numFmtId="0" fontId="0" fillId="0" borderId="0" xfId="0" applyAlignment="1"/>
    <xf numFmtId="0" fontId="3" fillId="0" borderId="0" xfId="0" applyFont="1" applyBorder="1" applyAlignment="1">
      <alignment horizontal="center"/>
    </xf>
    <xf numFmtId="0" fontId="3" fillId="0" borderId="0" xfId="0" applyFont="1" applyBorder="1" applyAlignment="1"/>
    <xf numFmtId="0" fontId="3" fillId="0" borderId="0" xfId="0" applyFont="1" applyBorder="1" applyAlignment="1"/>
    <xf numFmtId="0" fontId="4" fillId="0" borderId="1" xfId="0" applyFont="1" applyBorder="1" applyAlignment="1"/>
    <xf numFmtId="0" fontId="5" fillId="0" borderId="2" xfId="0" applyFont="1" applyBorder="1" applyAlignment="1">
      <alignment horizontal="center"/>
    </xf>
    <xf numFmtId="164" fontId="3" fillId="0" borderId="1" xfId="1" applyNumberFormat="1" applyFont="1" applyBorder="1" applyAlignment="1"/>
    <xf numFmtId="164" fontId="4" fillId="0" borderId="1" xfId="1" applyNumberFormat="1" applyFont="1" applyBorder="1" applyAlignment="1">
      <alignment horizontal="center"/>
    </xf>
    <xf numFmtId="0" fontId="3" fillId="0" borderId="1" xfId="0" applyFont="1" applyBorder="1" applyAlignment="1"/>
    <xf numFmtId="164" fontId="4" fillId="0" borderId="1" xfId="1" applyNumberFormat="1" applyFont="1" applyBorder="1" applyAlignment="1"/>
    <xf numFmtId="0" fontId="7" fillId="0" borderId="1" xfId="0" applyFont="1" applyFill="1" applyBorder="1" applyAlignment="1"/>
    <xf numFmtId="0" fontId="3" fillId="0" borderId="2" xfId="0" applyFont="1" applyBorder="1" applyAlignment="1">
      <alignment horizontal="center"/>
    </xf>
    <xf numFmtId="164" fontId="4" fillId="0" borderId="4" xfId="1" applyNumberFormat="1" applyFont="1" applyBorder="1" applyAlignment="1"/>
    <xf numFmtId="0" fontId="3" fillId="0" borderId="0" xfId="0" applyFont="1" applyBorder="1" applyAlignment="1"/>
    <xf numFmtId="0" fontId="10" fillId="0" borderId="0" xfId="0" applyFont="1" applyFill="1" applyAlignment="1"/>
    <xf numFmtId="0" fontId="11" fillId="0" borderId="0" xfId="0" applyFont="1" applyFill="1" applyAlignment="1"/>
    <xf numFmtId="0" fontId="10" fillId="0" borderId="0" xfId="0" applyFont="1" applyAlignment="1"/>
    <xf numFmtId="0" fontId="11" fillId="0" borderId="0" xfId="0" applyFont="1" applyAlignment="1"/>
    <xf numFmtId="3" fontId="10" fillId="0" borderId="0" xfId="0" applyNumberFormat="1" applyFont="1" applyAlignment="1"/>
    <xf numFmtId="164" fontId="10" fillId="0" borderId="0" xfId="0" applyNumberFormat="1" applyFont="1" applyAlignment="1"/>
    <xf numFmtId="164" fontId="10" fillId="0" borderId="0" xfId="0" applyNumberFormat="1" applyFont="1" applyFill="1" applyAlignment="1"/>
    <xf numFmtId="3" fontId="10" fillId="0" borderId="0" xfId="0" applyNumberFormat="1" applyFont="1" applyFill="1" applyAlignment="1"/>
    <xf numFmtId="0" fontId="10" fillId="0" borderId="0" xfId="0" applyFont="1" applyFill="1" applyAlignment="1">
      <alignment wrapText="1"/>
    </xf>
    <xf numFmtId="0" fontId="11" fillId="0" borderId="0" xfId="0" applyFont="1" applyFill="1" applyAlignment="1">
      <alignment horizontal="center"/>
    </xf>
    <xf numFmtId="164" fontId="11" fillId="0" borderId="0" xfId="0" applyNumberFormat="1" applyFont="1" applyFill="1" applyAlignment="1">
      <alignment horizontal="center"/>
    </xf>
    <xf numFmtId="164" fontId="11" fillId="0" borderId="0" xfId="0" applyNumberFormat="1" applyFont="1" applyFill="1" applyAlignment="1"/>
    <xf numFmtId="166" fontId="11" fillId="0" borderId="0" xfId="0" applyNumberFormat="1" applyFont="1" applyFill="1" applyAlignment="1"/>
    <xf numFmtId="1" fontId="10" fillId="0" borderId="0" xfId="0" applyNumberFormat="1" applyFont="1" applyFill="1" applyAlignment="1"/>
    <xf numFmtId="164" fontId="10" fillId="0" borderId="0" xfId="1" applyNumberFormat="1" applyFont="1" applyFill="1" applyAlignment="1"/>
    <xf numFmtId="3" fontId="11" fillId="0" borderId="0" xfId="0" applyNumberFormat="1" applyFont="1" applyFill="1" applyAlignment="1"/>
    <xf numFmtId="164" fontId="11" fillId="0" borderId="0" xfId="1" applyNumberFormat="1" applyFont="1" applyFill="1" applyAlignment="1"/>
    <xf numFmtId="3" fontId="1" fillId="0" borderId="0" xfId="0" applyNumberFormat="1" applyFont="1" applyFill="1" applyAlignment="1"/>
    <xf numFmtId="3" fontId="13" fillId="0" borderId="5" xfId="0" applyNumberFormat="1" applyFont="1" applyFill="1" applyBorder="1" applyAlignment="1">
      <alignment horizontal="right"/>
    </xf>
    <xf numFmtId="0" fontId="9" fillId="0" borderId="1" xfId="0" applyFont="1" applyBorder="1" applyAlignment="1">
      <alignment horizontal="center" wrapText="1"/>
    </xf>
    <xf numFmtId="0" fontId="10" fillId="0" borderId="1" xfId="0" applyFont="1" applyBorder="1" applyAlignment="1"/>
    <xf numFmtId="0" fontId="14" fillId="0" borderId="1" xfId="0" applyFont="1" applyBorder="1" applyAlignment="1">
      <alignment wrapText="1"/>
    </xf>
    <xf numFmtId="3" fontId="10" fillId="0" borderId="1" xfId="0" applyNumberFormat="1" applyFont="1" applyBorder="1" applyAlignment="1"/>
    <xf numFmtId="0" fontId="2" fillId="0" borderId="1" xfId="0" applyFont="1" applyBorder="1" applyAlignment="1">
      <alignment wrapText="1"/>
    </xf>
    <xf numFmtId="3" fontId="11" fillId="0" borderId="1" xfId="0" applyNumberFormat="1" applyFont="1" applyBorder="1" applyAlignment="1"/>
    <xf numFmtId="164" fontId="10" fillId="0" borderId="1" xfId="0" applyNumberFormat="1" applyFont="1" applyBorder="1" applyAlignment="1"/>
    <xf numFmtId="0" fontId="10" fillId="0" borderId="1" xfId="0" applyFont="1" applyFill="1" applyBorder="1" applyAlignment="1"/>
    <xf numFmtId="164" fontId="10" fillId="0" borderId="1" xfId="0" applyNumberFormat="1" applyFont="1" applyFill="1" applyBorder="1" applyAlignment="1"/>
    <xf numFmtId="0" fontId="10" fillId="0" borderId="2" xfId="0" applyFont="1" applyBorder="1" applyAlignment="1"/>
    <xf numFmtId="0" fontId="11" fillId="0" borderId="2" xfId="0" applyFont="1" applyBorder="1" applyAlignment="1"/>
    <xf numFmtId="0" fontId="10" fillId="0" borderId="3" xfId="0" applyFont="1" applyBorder="1" applyAlignment="1"/>
    <xf numFmtId="0" fontId="10" fillId="0" borderId="4" xfId="0" applyFont="1" applyFill="1" applyBorder="1" applyAlignment="1"/>
    <xf numFmtId="0" fontId="11" fillId="0" borderId="1" xfId="0" applyFont="1" applyBorder="1" applyAlignment="1"/>
    <xf numFmtId="0" fontId="17" fillId="0" borderId="1" xfId="0" applyFont="1" applyBorder="1" applyAlignment="1"/>
    <xf numFmtId="0" fontId="18" fillId="0" borderId="1" xfId="0" applyFont="1" applyBorder="1" applyAlignment="1"/>
    <xf numFmtId="164" fontId="10" fillId="0" borderId="1" xfId="1" applyNumberFormat="1" applyFont="1" applyBorder="1" applyAlignment="1"/>
    <xf numFmtId="0" fontId="18" fillId="0" borderId="2" xfId="0" applyFont="1" applyBorder="1" applyAlignment="1"/>
    <xf numFmtId="0" fontId="17" fillId="0" borderId="2" xfId="0" applyFont="1" applyBorder="1" applyAlignment="1"/>
    <xf numFmtId="0" fontId="4" fillId="0" borderId="2" xfId="0" applyFont="1" applyBorder="1" applyAlignment="1">
      <alignment horizontal="center"/>
    </xf>
    <xf numFmtId="0" fontId="4" fillId="0" borderId="1" xfId="0" applyFont="1" applyBorder="1" applyAlignment="1">
      <alignment horizontal="center"/>
    </xf>
    <xf numFmtId="3" fontId="10" fillId="0" borderId="0" xfId="0" applyNumberFormat="1" applyFont="1" applyFill="1" applyBorder="1" applyAlignment="1"/>
    <xf numFmtId="0" fontId="10" fillId="0" borderId="0" xfId="0" applyFont="1" applyFill="1" applyBorder="1" applyAlignment="1"/>
    <xf numFmtId="164" fontId="10" fillId="0" borderId="0" xfId="0" applyNumberFormat="1" applyFont="1" applyFill="1" applyBorder="1" applyAlignment="1"/>
    <xf numFmtId="0" fontId="17" fillId="0" borderId="0" xfId="0" applyFont="1" applyAlignment="1"/>
    <xf numFmtId="0" fontId="21" fillId="0" borderId="1" xfId="0" applyFont="1" applyBorder="1" applyAlignment="1">
      <alignment horizontal="center" wrapText="1"/>
    </xf>
    <xf numFmtId="0" fontId="22" fillId="0" borderId="2" xfId="0" applyFont="1" applyBorder="1" applyAlignment="1"/>
    <xf numFmtId="0" fontId="22" fillId="0" borderId="1" xfId="0" applyFont="1" applyBorder="1" applyAlignment="1"/>
    <xf numFmtId="0" fontId="22" fillId="0" borderId="0" xfId="0" applyFont="1" applyAlignment="1"/>
    <xf numFmtId="166" fontId="21" fillId="0" borderId="2" xfId="0" applyNumberFormat="1" applyFont="1" applyBorder="1" applyAlignment="1"/>
    <xf numFmtId="0" fontId="21" fillId="0" borderId="1" xfId="0" applyFont="1" applyBorder="1" applyAlignment="1"/>
    <xf numFmtId="164" fontId="22" fillId="0" borderId="1" xfId="0" applyNumberFormat="1" applyFont="1" applyBorder="1" applyAlignment="1"/>
    <xf numFmtId="3" fontId="22" fillId="0" borderId="1" xfId="0" applyNumberFormat="1" applyFont="1" applyBorder="1" applyAlignment="1"/>
    <xf numFmtId="3" fontId="23" fillId="0" borderId="1" xfId="0" applyNumberFormat="1" applyFont="1" applyBorder="1" applyAlignment="1">
      <alignment horizontal="right"/>
    </xf>
    <xf numFmtId="164" fontId="21" fillId="0" borderId="1" xfId="0" applyNumberFormat="1" applyFont="1" applyBorder="1" applyAlignment="1"/>
    <xf numFmtId="1" fontId="22" fillId="0" borderId="2" xfId="0" applyNumberFormat="1" applyFont="1" applyBorder="1" applyAlignment="1"/>
    <xf numFmtId="3" fontId="23" fillId="0" borderId="1" xfId="0" applyNumberFormat="1" applyFont="1" applyFill="1" applyBorder="1" applyAlignment="1">
      <alignment horizontal="right"/>
    </xf>
    <xf numFmtId="0" fontId="22" fillId="0" borderId="3" xfId="0" applyFont="1" applyBorder="1" applyAlignment="1"/>
    <xf numFmtId="0" fontId="22" fillId="0" borderId="4" xfId="0" applyFont="1" applyBorder="1" applyAlignment="1"/>
    <xf numFmtId="0" fontId="21" fillId="0" borderId="1" xfId="0" applyFont="1" applyBorder="1" applyAlignment="1">
      <alignment horizontal="center"/>
    </xf>
    <xf numFmtId="0" fontId="10" fillId="0" borderId="8" xfId="0" applyFont="1" applyBorder="1" applyAlignment="1"/>
    <xf numFmtId="0" fontId="10" fillId="0" borderId="6" xfId="0" applyFont="1" applyBorder="1" applyAlignment="1"/>
    <xf numFmtId="3" fontId="10" fillId="0" borderId="6" xfId="0" applyNumberFormat="1" applyFont="1" applyFill="1" applyBorder="1" applyAlignment="1"/>
    <xf numFmtId="0" fontId="11" fillId="0" borderId="4" xfId="0" applyFont="1" applyBorder="1" applyAlignment="1"/>
    <xf numFmtId="164" fontId="12" fillId="0" borderId="4" xfId="0" applyNumberFormat="1" applyFont="1" applyBorder="1" applyAlignment="1"/>
    <xf numFmtId="0" fontId="6" fillId="0" borderId="1" xfId="0" applyNumberFormat="1" applyFont="1" applyFill="1" applyBorder="1" applyAlignment="1">
      <alignment horizontal="center"/>
    </xf>
    <xf numFmtId="0" fontId="5" fillId="0" borderId="1" xfId="0" applyFont="1" applyBorder="1" applyAlignment="1">
      <alignment horizontal="center"/>
    </xf>
    <xf numFmtId="0" fontId="5" fillId="0" borderId="1" xfId="0" applyFont="1" applyFill="1" applyBorder="1" applyAlignment="1">
      <alignment horizontal="center"/>
    </xf>
    <xf numFmtId="0" fontId="7" fillId="0" borderId="1" xfId="0" applyFont="1" applyBorder="1" applyAlignment="1"/>
    <xf numFmtId="0" fontId="3" fillId="0" borderId="3" xfId="0" applyFont="1" applyBorder="1" applyAlignment="1">
      <alignment horizontal="center"/>
    </xf>
    <xf numFmtId="0" fontId="3" fillId="0" borderId="4" xfId="0" applyFont="1" applyBorder="1" applyAlignment="1"/>
    <xf numFmtId="3" fontId="7" fillId="0" borderId="1" xfId="0" applyNumberFormat="1" applyFont="1" applyFill="1" applyBorder="1" applyAlignment="1"/>
    <xf numFmtId="0" fontId="7" fillId="0" borderId="1" xfId="0" applyFont="1" applyFill="1" applyBorder="1" applyAlignment="1">
      <alignment horizontal="left"/>
    </xf>
    <xf numFmtId="0" fontId="5" fillId="0" borderId="1" xfId="0" applyFont="1" applyFill="1" applyBorder="1" applyAlignment="1">
      <alignment horizontal="left"/>
    </xf>
    <xf numFmtId="0" fontId="8" fillId="0" borderId="2" xfId="0" applyFont="1" applyBorder="1" applyAlignment="1">
      <alignment horizontal="center"/>
    </xf>
    <xf numFmtId="3" fontId="7" fillId="0" borderId="1" xfId="0" applyNumberFormat="1" applyFont="1" applyBorder="1" applyAlignment="1"/>
    <xf numFmtId="0" fontId="7" fillId="0" borderId="1" xfId="0" applyNumberFormat="1" applyFont="1" applyFill="1" applyBorder="1" applyAlignment="1"/>
    <xf numFmtId="0" fontId="6" fillId="0" borderId="1" xfId="0" applyFont="1" applyBorder="1" applyAlignment="1">
      <alignment horizontal="center"/>
    </xf>
    <xf numFmtId="0" fontId="7" fillId="0" borderId="1" xfId="0" applyFont="1" applyFill="1" applyBorder="1" applyAlignment="1">
      <alignment wrapText="1"/>
    </xf>
    <xf numFmtId="164" fontId="6" fillId="0" borderId="1" xfId="1" applyNumberFormat="1" applyFont="1" applyFill="1" applyBorder="1" applyAlignment="1">
      <alignment horizontal="right"/>
    </xf>
    <xf numFmtId="165" fontId="4" fillId="0" borderId="1" xfId="0" applyNumberFormat="1" applyFont="1" applyBorder="1" applyAlignment="1"/>
    <xf numFmtId="0" fontId="7" fillId="0" borderId="1" xfId="0" applyFont="1" applyBorder="1" applyAlignment="1">
      <alignment horizontal="left"/>
    </xf>
    <xf numFmtId="0" fontId="6" fillId="0" borderId="1" xfId="0" applyNumberFormat="1" applyFont="1" applyFill="1" applyBorder="1" applyAlignment="1"/>
    <xf numFmtId="0" fontId="9" fillId="0" borderId="2" xfId="0" applyFont="1" applyBorder="1" applyAlignment="1">
      <alignment horizontal="center"/>
    </xf>
    <xf numFmtId="0" fontId="5" fillId="0" borderId="1" xfId="0" applyFont="1" applyBorder="1" applyAlignment="1">
      <alignment horizontal="center" wrapText="1"/>
    </xf>
    <xf numFmtId="10" fontId="7" fillId="0" borderId="1" xfId="0" applyNumberFormat="1" applyFont="1" applyFill="1" applyBorder="1" applyAlignment="1"/>
    <xf numFmtId="0" fontId="6" fillId="0" borderId="1" xfId="0" applyFont="1" applyFill="1" applyBorder="1" applyAlignment="1"/>
    <xf numFmtId="0" fontId="7" fillId="0" borderId="1" xfId="0" applyFont="1" applyBorder="1" applyAlignment="1">
      <alignment wrapText="1"/>
    </xf>
    <xf numFmtId="0" fontId="4" fillId="0" borderId="2" xfId="0" applyFont="1" applyBorder="1" applyAlignment="1"/>
    <xf numFmtId="0" fontId="2" fillId="0" borderId="2" xfId="0" applyFont="1" applyBorder="1" applyAlignment="1"/>
    <xf numFmtId="0" fontId="2" fillId="0" borderId="2" xfId="0" applyFont="1" applyFill="1" applyBorder="1" applyAlignment="1"/>
    <xf numFmtId="0" fontId="3" fillId="0" borderId="3" xfId="0" applyFont="1" applyBorder="1" applyAlignment="1"/>
    <xf numFmtId="0" fontId="8" fillId="0" borderId="1" xfId="0" applyFont="1" applyBorder="1" applyAlignment="1">
      <alignment horizontal="left"/>
    </xf>
    <xf numFmtId="164" fontId="7" fillId="0" borderId="1" xfId="1" applyNumberFormat="1" applyFont="1" applyBorder="1" applyAlignment="1">
      <alignment horizontal="right"/>
    </xf>
    <xf numFmtId="164" fontId="7" fillId="0" borderId="1" xfId="1" applyNumberFormat="1" applyFont="1" applyBorder="1" applyAlignment="1"/>
    <xf numFmtId="164" fontId="6" fillId="0" borderId="1" xfId="1" applyNumberFormat="1" applyFont="1" applyBorder="1" applyAlignment="1"/>
    <xf numFmtId="164" fontId="8" fillId="0" borderId="1" xfId="1" applyNumberFormat="1" applyFont="1" applyFill="1" applyBorder="1" applyAlignment="1"/>
    <xf numFmtId="0" fontId="8" fillId="0" borderId="1" xfId="0" applyFont="1" applyBorder="1" applyAlignment="1">
      <alignment horizontal="center" wrapText="1"/>
    </xf>
    <xf numFmtId="0" fontId="7" fillId="0" borderId="1" xfId="0" applyNumberFormat="1" applyFont="1" applyBorder="1" applyAlignment="1"/>
    <xf numFmtId="1" fontId="4" fillId="0" borderId="1" xfId="0" applyNumberFormat="1" applyFont="1" applyBorder="1" applyAlignment="1"/>
    <xf numFmtId="0" fontId="11" fillId="0" borderId="1" xfId="0" applyFont="1" applyBorder="1" applyAlignment="1">
      <alignment horizontal="center"/>
    </xf>
    <xf numFmtId="0" fontId="10" fillId="0" borderId="9" xfId="0" applyFont="1" applyFill="1" applyBorder="1" applyAlignment="1"/>
    <xf numFmtId="0" fontId="11" fillId="0" borderId="2" xfId="0" applyFont="1" applyFill="1" applyBorder="1" applyAlignment="1"/>
    <xf numFmtId="0" fontId="11" fillId="0" borderId="1" xfId="0" applyFont="1" applyFill="1" applyBorder="1" applyAlignment="1"/>
    <xf numFmtId="0" fontId="10" fillId="0" borderId="2" xfId="0" applyFont="1" applyFill="1" applyBorder="1" applyAlignment="1"/>
    <xf numFmtId="3" fontId="10" fillId="0" borderId="1" xfId="0" applyNumberFormat="1" applyFont="1" applyFill="1" applyBorder="1" applyAlignment="1"/>
    <xf numFmtId="164" fontId="10" fillId="0" borderId="1" xfId="1" applyNumberFormat="1" applyFont="1" applyFill="1" applyBorder="1" applyAlignment="1"/>
    <xf numFmtId="3" fontId="11" fillId="0" borderId="1" xfId="0" applyNumberFormat="1" applyFont="1" applyFill="1" applyBorder="1" applyAlignment="1"/>
    <xf numFmtId="3" fontId="18" fillId="0" borderId="1" xfId="0" applyNumberFormat="1" applyFont="1" applyFill="1" applyBorder="1" applyAlignment="1"/>
    <xf numFmtId="164" fontId="12" fillId="0" borderId="1" xfId="0" applyNumberFormat="1" applyFont="1" applyFill="1" applyBorder="1" applyAlignment="1"/>
    <xf numFmtId="0" fontId="10" fillId="0" borderId="3" xfId="0" applyFont="1" applyFill="1" applyBorder="1" applyAlignment="1"/>
    <xf numFmtId="0" fontId="11" fillId="0" borderId="1" xfId="0" applyFont="1" applyFill="1" applyBorder="1" applyAlignment="1">
      <alignment wrapText="1"/>
    </xf>
    <xf numFmtId="164" fontId="24" fillId="0" borderId="1" xfId="1" applyNumberFormat="1" applyFont="1" applyBorder="1" applyAlignment="1"/>
    <xf numFmtId="0" fontId="4" fillId="0" borderId="1" xfId="0" applyFont="1" applyBorder="1" applyAlignment="1">
      <alignment wrapText="1"/>
    </xf>
    <xf numFmtId="0" fontId="7" fillId="0" borderId="1" xfId="0" applyNumberFormat="1" applyFont="1" applyBorder="1" applyAlignment="1">
      <alignment wrapText="1"/>
    </xf>
    <xf numFmtId="0" fontId="7" fillId="0" borderId="1" xfId="0" applyNumberFormat="1" applyFont="1" applyFill="1" applyBorder="1" applyAlignment="1">
      <alignment wrapText="1"/>
    </xf>
    <xf numFmtId="0" fontId="7" fillId="0" borderId="1" xfId="0" applyFont="1" applyBorder="1" applyAlignment="1">
      <alignment horizontal="left" wrapText="1"/>
    </xf>
    <xf numFmtId="0" fontId="3" fillId="0" borderId="2" xfId="0" applyFont="1" applyFill="1" applyBorder="1" applyAlignment="1">
      <alignment horizontal="center"/>
    </xf>
    <xf numFmtId="0" fontId="2" fillId="0" borderId="1" xfId="0" applyFont="1" applyFill="1" applyBorder="1" applyAlignment="1"/>
    <xf numFmtId="0" fontId="11" fillId="0" borderId="1" xfId="0" applyFont="1" applyFill="1" applyBorder="1" applyAlignment="1">
      <alignment horizontal="center"/>
    </xf>
    <xf numFmtId="164" fontId="11" fillId="0" borderId="1" xfId="0" applyNumberFormat="1" applyFont="1" applyFill="1" applyBorder="1" applyAlignment="1">
      <alignment horizontal="center"/>
    </xf>
    <xf numFmtId="0" fontId="17" fillId="0" borderId="2" xfId="0" applyFont="1" applyFill="1" applyBorder="1" applyAlignment="1"/>
    <xf numFmtId="3" fontId="18" fillId="0" borderId="4" xfId="0" applyNumberFormat="1" applyFont="1" applyFill="1" applyBorder="1" applyAlignment="1"/>
    <xf numFmtId="0" fontId="4" fillId="0" borderId="1" xfId="0" applyFont="1" applyFill="1" applyBorder="1" applyAlignment="1"/>
    <xf numFmtId="0" fontId="8" fillId="0" borderId="2" xfId="0" applyFont="1" applyFill="1" applyBorder="1" applyAlignment="1">
      <alignment horizontal="center"/>
    </xf>
    <xf numFmtId="0" fontId="3" fillId="0" borderId="2" xfId="0" applyFont="1" applyFill="1" applyBorder="1" applyAlignment="1"/>
    <xf numFmtId="0" fontId="3" fillId="0" borderId="14" xfId="0" applyFont="1" applyBorder="1" applyAlignment="1">
      <alignment horizontal="center"/>
    </xf>
    <xf numFmtId="0" fontId="3" fillId="0" borderId="14" xfId="0" applyFont="1" applyBorder="1" applyAlignment="1"/>
    <xf numFmtId="0" fontId="4" fillId="0" borderId="0" xfId="0" applyFont="1" applyBorder="1" applyAlignment="1">
      <alignment horizontal="center"/>
    </xf>
    <xf numFmtId="0" fontId="4" fillId="0" borderId="0" xfId="0" applyFont="1" applyBorder="1" applyAlignment="1"/>
    <xf numFmtId="0" fontId="4" fillId="0" borderId="14" xfId="0" applyFont="1" applyBorder="1" applyAlignment="1">
      <alignment horizontal="center"/>
    </xf>
    <xf numFmtId="0" fontId="4" fillId="0" borderId="14" xfId="0" applyFont="1" applyBorder="1" applyAlignment="1"/>
    <xf numFmtId="164" fontId="3" fillId="0" borderId="14" xfId="1" applyNumberFormat="1" applyFont="1" applyBorder="1" applyAlignment="1"/>
    <xf numFmtId="164" fontId="4" fillId="0" borderId="14" xfId="1" applyNumberFormat="1" applyFont="1" applyBorder="1" applyAlignment="1"/>
    <xf numFmtId="0" fontId="3" fillId="0" borderId="9" xfId="0" applyFont="1" applyBorder="1" applyAlignment="1">
      <alignment horizontal="center"/>
    </xf>
    <xf numFmtId="0" fontId="3" fillId="0" borderId="9" xfId="0" applyFont="1" applyBorder="1" applyAlignment="1"/>
    <xf numFmtId="164" fontId="3" fillId="0" borderId="9" xfId="1" applyNumberFormat="1" applyFont="1" applyBorder="1" applyAlignment="1"/>
    <xf numFmtId="0" fontId="4" fillId="2" borderId="2" xfId="0" applyFont="1" applyFill="1" applyBorder="1" applyAlignment="1">
      <alignment horizontal="center"/>
    </xf>
    <xf numFmtId="0" fontId="6" fillId="2" borderId="1" xfId="0" applyFont="1" applyFill="1" applyBorder="1" applyAlignment="1"/>
    <xf numFmtId="164" fontId="4" fillId="2" borderId="1" xfId="1" applyNumberFormat="1" applyFont="1" applyFill="1" applyBorder="1" applyAlignment="1"/>
    <xf numFmtId="164" fontId="3" fillId="2" borderId="1" xfId="1" applyNumberFormat="1" applyFont="1" applyFill="1" applyBorder="1" applyAlignment="1"/>
    <xf numFmtId="0" fontId="4" fillId="2" borderId="1" xfId="0" applyFont="1" applyFill="1" applyBorder="1" applyAlignment="1"/>
    <xf numFmtId="0" fontId="7" fillId="0" borderId="14" xfId="0" applyFont="1" applyBorder="1" applyAlignment="1"/>
    <xf numFmtId="0" fontId="7" fillId="0" borderId="0" xfId="0" applyFont="1" applyBorder="1" applyAlignment="1"/>
    <xf numFmtId="164" fontId="4" fillId="0" borderId="0" xfId="1" applyNumberFormat="1" applyFont="1" applyBorder="1" applyAlignment="1"/>
    <xf numFmtId="0" fontId="4" fillId="0" borderId="4" xfId="0" applyFont="1" applyBorder="1" applyAlignment="1"/>
    <xf numFmtId="0" fontId="5" fillId="0" borderId="14" xfId="0" applyFont="1" applyBorder="1" applyAlignment="1">
      <alignment horizontal="center"/>
    </xf>
    <xf numFmtId="0" fontId="7" fillId="0" borderId="14" xfId="0" applyNumberFormat="1" applyFont="1" applyFill="1" applyBorder="1" applyAlignment="1"/>
    <xf numFmtId="0" fontId="5" fillId="0" borderId="0" xfId="0" applyFont="1" applyBorder="1" applyAlignment="1">
      <alignment horizontal="center"/>
    </xf>
    <xf numFmtId="0" fontId="7" fillId="0" borderId="0" xfId="0" applyNumberFormat="1" applyFont="1" applyFill="1" applyBorder="1" applyAlignment="1"/>
    <xf numFmtId="0" fontId="7" fillId="0" borderId="14" xfId="0" applyFont="1" applyFill="1" applyBorder="1" applyAlignment="1"/>
    <xf numFmtId="0" fontId="5" fillId="0" borderId="14" xfId="0" applyFont="1" applyFill="1" applyBorder="1" applyAlignment="1">
      <alignment horizontal="center"/>
    </xf>
    <xf numFmtId="0" fontId="5" fillId="0" borderId="0" xfId="0" applyFont="1" applyFill="1" applyBorder="1" applyAlignment="1">
      <alignment horizontal="center"/>
    </xf>
    <xf numFmtId="0" fontId="5" fillId="0" borderId="14" xfId="0" applyFont="1" applyBorder="1" applyAlignment="1">
      <alignment horizontal="center" wrapText="1"/>
    </xf>
    <xf numFmtId="0" fontId="5" fillId="0" borderId="0" xfId="0" applyFont="1" applyBorder="1" applyAlignment="1">
      <alignment horizontal="center" wrapText="1"/>
    </xf>
    <xf numFmtId="164" fontId="3" fillId="0" borderId="0" xfId="1" applyNumberFormat="1" applyFont="1" applyBorder="1" applyAlignment="1"/>
    <xf numFmtId="164" fontId="4" fillId="0" borderId="5" xfId="1" applyNumberFormat="1" applyFont="1" applyBorder="1" applyAlignment="1"/>
    <xf numFmtId="164" fontId="22" fillId="0" borderId="1" xfId="0" applyNumberFormat="1" applyFont="1" applyBorder="1" applyAlignment="1">
      <alignment horizontal="center"/>
    </xf>
    <xf numFmtId="49" fontId="27" fillId="0" borderId="7" xfId="0" applyNumberFormat="1" applyFont="1" applyBorder="1" applyAlignment="1">
      <alignment horizontal="center"/>
    </xf>
    <xf numFmtId="164" fontId="6" fillId="0" borderId="1" xfId="1" applyNumberFormat="1" applyFont="1" applyBorder="1" applyAlignment="1">
      <alignment horizontal="right"/>
    </xf>
    <xf numFmtId="164" fontId="25" fillId="0" borderId="1" xfId="1" applyNumberFormat="1" applyFont="1" applyBorder="1" applyAlignment="1">
      <alignment horizontal="right"/>
    </xf>
    <xf numFmtId="164" fontId="26" fillId="0" borderId="1" xfId="1" applyNumberFormat="1" applyFont="1" applyBorder="1" applyAlignment="1">
      <alignment horizontal="right"/>
    </xf>
    <xf numFmtId="164" fontId="6" fillId="0" borderId="0" xfId="1" applyNumberFormat="1" applyFont="1" applyBorder="1" applyAlignment="1">
      <alignment horizontal="right"/>
    </xf>
    <xf numFmtId="164" fontId="6" fillId="0" borderId="14" xfId="1" applyNumberFormat="1" applyFont="1" applyBorder="1" applyAlignment="1">
      <alignment horizontal="right"/>
    </xf>
    <xf numFmtId="164" fontId="3" fillId="0" borderId="1" xfId="1" applyNumberFormat="1" applyFont="1" applyBorder="1" applyAlignment="1">
      <alignment horizontal="right"/>
    </xf>
    <xf numFmtId="164" fontId="24" fillId="0" borderId="1" xfId="1" applyNumberFormat="1" applyFont="1" applyFill="1" applyBorder="1" applyAlignment="1"/>
    <xf numFmtId="164" fontId="26" fillId="0" borderId="1" xfId="1" applyNumberFormat="1" applyFont="1" applyFill="1" applyBorder="1" applyAlignment="1">
      <alignment horizontal="right"/>
    </xf>
    <xf numFmtId="164" fontId="7" fillId="0" borderId="1" xfId="1" applyNumberFormat="1" applyFont="1" applyFill="1" applyBorder="1" applyAlignment="1"/>
    <xf numFmtId="164" fontId="7" fillId="0" borderId="1" xfId="1" applyNumberFormat="1" applyFont="1" applyFill="1" applyBorder="1" applyAlignment="1">
      <alignment horizontal="right"/>
    </xf>
    <xf numFmtId="164" fontId="24" fillId="0" borderId="4" xfId="1" applyNumberFormat="1" applyFont="1" applyBorder="1" applyAlignment="1"/>
    <xf numFmtId="164" fontId="6" fillId="0" borderId="1" xfId="1" quotePrefix="1" applyNumberFormat="1" applyFont="1" applyBorder="1" applyAlignment="1">
      <alignment horizontal="center"/>
    </xf>
    <xf numFmtId="164" fontId="6" fillId="0" borderId="1" xfId="1" applyNumberFormat="1" applyFont="1" applyBorder="1" applyAlignment="1">
      <alignment horizontal="center"/>
    </xf>
    <xf numFmtId="164" fontId="6" fillId="2" borderId="1" xfId="1" quotePrefix="1" applyNumberFormat="1" applyFont="1" applyFill="1" applyBorder="1" applyAlignment="1">
      <alignment horizontal="center"/>
    </xf>
    <xf numFmtId="164" fontId="6" fillId="0" borderId="1" xfId="1" applyNumberFormat="1" applyFont="1" applyFill="1" applyBorder="1" applyAlignment="1">
      <alignment horizontal="center"/>
    </xf>
    <xf numFmtId="164" fontId="7" fillId="0" borderId="0" xfId="1" applyNumberFormat="1" applyFont="1" applyBorder="1" applyAlignment="1">
      <alignment horizontal="right"/>
    </xf>
    <xf numFmtId="164" fontId="7" fillId="0" borderId="15" xfId="1" applyNumberFormat="1" applyFont="1" applyBorder="1" applyAlignment="1">
      <alignment horizontal="right"/>
    </xf>
    <xf numFmtId="164" fontId="7" fillId="0" borderId="5" xfId="1" applyNumberFormat="1" applyFont="1" applyBorder="1" applyAlignment="1">
      <alignment horizontal="right"/>
    </xf>
    <xf numFmtId="164" fontId="7" fillId="0" borderId="14" xfId="1" applyNumberFormat="1" applyFont="1" applyBorder="1" applyAlignment="1">
      <alignment horizontal="right"/>
    </xf>
    <xf numFmtId="164" fontId="6" fillId="0" borderId="14" xfId="1" applyNumberFormat="1" applyFont="1" applyFill="1" applyBorder="1" applyAlignment="1">
      <alignment horizontal="center"/>
    </xf>
    <xf numFmtId="164" fontId="6" fillId="0" borderId="0" xfId="1" applyNumberFormat="1" applyFont="1" applyFill="1" applyBorder="1" applyAlignment="1">
      <alignment horizontal="center"/>
    </xf>
    <xf numFmtId="164" fontId="6" fillId="0" borderId="1" xfId="1" quotePrefix="1" applyNumberFormat="1" applyFont="1" applyFill="1" applyBorder="1" applyAlignment="1">
      <alignment horizontal="center"/>
    </xf>
    <xf numFmtId="164" fontId="26" fillId="0" borderId="1" xfId="1" applyNumberFormat="1" applyFont="1" applyBorder="1" applyAlignment="1">
      <alignment horizontal="center"/>
    </xf>
    <xf numFmtId="164" fontId="7" fillId="0" borderId="14" xfId="1" applyNumberFormat="1" applyFont="1" applyFill="1" applyBorder="1" applyAlignment="1"/>
    <xf numFmtId="164" fontId="4" fillId="2" borderId="1" xfId="1" quotePrefix="1" applyNumberFormat="1" applyFont="1" applyFill="1" applyBorder="1" applyAlignment="1">
      <alignment horizontal="center"/>
    </xf>
    <xf numFmtId="0" fontId="31" fillId="0" borderId="1" xfId="0" applyFont="1" applyBorder="1" applyAlignment="1">
      <alignment wrapText="1"/>
    </xf>
    <xf numFmtId="3" fontId="31" fillId="0" borderId="1" xfId="0" applyNumberFormat="1" applyFont="1" applyBorder="1" applyAlignment="1"/>
    <xf numFmtId="3" fontId="0" fillId="0" borderId="0" xfId="0" applyNumberFormat="1" applyAlignment="1"/>
    <xf numFmtId="43" fontId="10" fillId="0" borderId="1" xfId="1" applyFont="1" applyBorder="1" applyAlignment="1"/>
    <xf numFmtId="164" fontId="1" fillId="0" borderId="1" xfId="0" applyNumberFormat="1" applyFont="1" applyFill="1" applyBorder="1" applyAlignment="1"/>
    <xf numFmtId="0" fontId="1" fillId="0" borderId="1" xfId="0" applyFont="1" applyFill="1" applyBorder="1" applyAlignment="1"/>
    <xf numFmtId="164" fontId="1" fillId="0" borderId="1" xfId="0" applyNumberFormat="1" applyFont="1" applyBorder="1" applyAlignment="1"/>
    <xf numFmtId="164" fontId="2" fillId="0" borderId="1" xfId="1" applyNumberFormat="1" applyFont="1" applyFill="1" applyBorder="1" applyAlignment="1">
      <alignment horizontal="center" wrapText="1"/>
    </xf>
    <xf numFmtId="3" fontId="3" fillId="0" borderId="0" xfId="0" applyNumberFormat="1" applyFont="1" applyBorder="1" applyAlignment="1"/>
    <xf numFmtId="43" fontId="10" fillId="0" borderId="0" xfId="0" applyNumberFormat="1" applyFont="1" applyAlignment="1"/>
    <xf numFmtId="3" fontId="11" fillId="0" borderId="0" xfId="0" applyNumberFormat="1" applyFont="1" applyFill="1" applyAlignment="1">
      <alignment horizontal="center"/>
    </xf>
    <xf numFmtId="3" fontId="5" fillId="0" borderId="1" xfId="0" applyNumberFormat="1" applyFont="1" applyFill="1" applyBorder="1" applyAlignment="1">
      <alignment horizontal="center"/>
    </xf>
    <xf numFmtId="0" fontId="5" fillId="0" borderId="1" xfId="0" applyFont="1" applyFill="1" applyBorder="1" applyAlignment="1">
      <alignment horizontal="center" wrapText="1"/>
    </xf>
    <xf numFmtId="0" fontId="30" fillId="0" borderId="1" xfId="0" applyFont="1" applyBorder="1" applyAlignment="1"/>
    <xf numFmtId="164" fontId="3" fillId="0" borderId="0" xfId="0" applyNumberFormat="1" applyFont="1" applyBorder="1" applyAlignment="1"/>
    <xf numFmtId="0" fontId="32" fillId="2" borderId="0" xfId="0" applyFont="1" applyFill="1" applyBorder="1" applyAlignment="1"/>
    <xf numFmtId="164" fontId="32" fillId="2" borderId="0" xfId="1" applyNumberFormat="1" applyFont="1" applyFill="1" applyBorder="1" applyAlignment="1"/>
    <xf numFmtId="164" fontId="11" fillId="0" borderId="0" xfId="1" applyNumberFormat="1" applyFont="1" applyAlignment="1"/>
    <xf numFmtId="164" fontId="10" fillId="0" borderId="0" xfId="1" applyNumberFormat="1" applyFont="1" applyAlignment="1"/>
    <xf numFmtId="164" fontId="11" fillId="0" borderId="0" xfId="1" applyNumberFormat="1" applyFont="1" applyFill="1" applyAlignment="1">
      <alignment horizontal="center"/>
    </xf>
    <xf numFmtId="164" fontId="13" fillId="0" borderId="5" xfId="1" applyNumberFormat="1" applyFont="1" applyFill="1" applyBorder="1" applyAlignment="1">
      <alignment horizontal="right"/>
    </xf>
    <xf numFmtId="164" fontId="33" fillId="0" borderId="4" xfId="0" applyNumberFormat="1" applyFont="1" applyBorder="1" applyAlignment="1"/>
    <xf numFmtId="0" fontId="10" fillId="0" borderId="1" xfId="0" applyFont="1" applyBorder="1" applyAlignment="1">
      <alignment wrapText="1"/>
    </xf>
    <xf numFmtId="0" fontId="10" fillId="0" borderId="1" xfId="0" applyFont="1" applyFill="1" applyBorder="1" applyAlignment="1">
      <alignment wrapText="1"/>
    </xf>
    <xf numFmtId="164" fontId="11" fillId="0" borderId="1" xfId="0" applyNumberFormat="1" applyFont="1" applyBorder="1" applyAlignment="1">
      <alignment horizontal="center" wrapText="1"/>
    </xf>
    <xf numFmtId="164" fontId="12" fillId="0" borderId="10" xfId="0" applyNumberFormat="1" applyFont="1" applyBorder="1" applyAlignment="1"/>
    <xf numFmtId="0" fontId="11" fillId="0" borderId="0" xfId="0" applyFont="1" applyBorder="1" applyAlignment="1">
      <alignment horizontal="center"/>
    </xf>
    <xf numFmtId="0" fontId="11" fillId="0" borderId="16" xfId="0" applyFont="1" applyFill="1" applyBorder="1" applyAlignment="1"/>
    <xf numFmtId="0" fontId="0" fillId="0" borderId="17" xfId="0" applyBorder="1" applyAlignment="1"/>
    <xf numFmtId="0" fontId="18" fillId="0" borderId="5" xfId="0" applyFont="1" applyBorder="1" applyAlignment="1">
      <alignment horizontal="center"/>
    </xf>
    <xf numFmtId="0" fontId="18" fillId="0" borderId="10" xfId="0" applyFont="1" applyBorder="1" applyAlignment="1">
      <alignment horizontal="center"/>
    </xf>
    <xf numFmtId="0" fontId="18" fillId="0" borderId="11" xfId="0" applyFont="1" applyBorder="1" applyAlignment="1">
      <alignment horizontal="center"/>
    </xf>
    <xf numFmtId="0" fontId="18" fillId="0" borderId="12" xfId="0" applyFont="1" applyBorder="1" applyAlignment="1">
      <alignment horizontal="center"/>
    </xf>
    <xf numFmtId="0" fontId="18" fillId="0" borderId="6" xfId="0" applyFont="1" applyBorder="1" applyAlignment="1">
      <alignment horizontal="center"/>
    </xf>
    <xf numFmtId="0" fontId="18" fillId="0" borderId="13" xfId="0" applyFont="1" applyBorder="1" applyAlignment="1">
      <alignment horizontal="center"/>
    </xf>
    <xf numFmtId="0" fontId="18" fillId="0" borderId="0" xfId="0" applyFont="1" applyBorder="1" applyAlignment="1">
      <alignment horizontal="center"/>
    </xf>
    <xf numFmtId="0" fontId="21" fillId="0" borderId="16" xfId="0" applyFont="1" applyBorder="1" applyAlignment="1"/>
    <xf numFmtId="0" fontId="28" fillId="0" borderId="16" xfId="0" applyFont="1" applyBorder="1" applyAlignment="1"/>
    <xf numFmtId="0" fontId="29" fillId="0" borderId="17" xfId="0" applyFont="1" applyBorder="1" applyAlignment="1"/>
    <xf numFmtId="0" fontId="11" fillId="0" borderId="5" xfId="0" applyFont="1" applyBorder="1" applyAlignment="1">
      <alignment horizontal="center"/>
    </xf>
    <xf numFmtId="0" fontId="11" fillId="0" borderId="10" xfId="0" applyFont="1" applyBorder="1" applyAlignment="1">
      <alignment horizontal="center"/>
    </xf>
    <xf numFmtId="0" fontId="11" fillId="0" borderId="12" xfId="0" applyFont="1" applyBorder="1" applyAlignment="1">
      <alignment horizontal="center"/>
    </xf>
    <xf numFmtId="0" fontId="11" fillId="0" borderId="6" xfId="0" applyFont="1" applyBorder="1" applyAlignment="1">
      <alignment horizontal="center"/>
    </xf>
    <xf numFmtId="0" fontId="4" fillId="0" borderId="0" xfId="0" applyFont="1" applyBorder="1" applyAlignment="1">
      <alignment horizontal="center"/>
    </xf>
    <xf numFmtId="0" fontId="4" fillId="2" borderId="9" xfId="0" applyFont="1" applyFill="1" applyBorder="1" applyAlignment="1">
      <alignment horizontal="center"/>
    </xf>
    <xf numFmtId="0" fontId="4" fillId="0" borderId="5"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6" xfId="0" applyFont="1" applyBorder="1" applyAlignment="1">
      <alignment horizontal="center"/>
    </xf>
    <xf numFmtId="0" fontId="4" fillId="0" borderId="13" xfId="0" applyFont="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20IPSAS%20RECURRENT%20BUDGE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SUM BY SEC"/>
      <sheetName val="SUMMARY OF RECURRENT"/>
      <sheetName val="ALLOCATION "/>
      <sheetName val="MDAs Details"/>
      <sheetName val="%min. allocation"/>
    </sheetNames>
    <sheetDataSet>
      <sheetData sheetId="0">
        <row r="37">
          <cell r="C37">
            <v>47028972396.859482</v>
          </cell>
        </row>
        <row r="41">
          <cell r="C41">
            <v>183840489081.03998</v>
          </cell>
        </row>
      </sheetData>
      <sheetData sheetId="1">
        <row r="8">
          <cell r="C8">
            <v>10402947817.321997</v>
          </cell>
        </row>
        <row r="37">
          <cell r="C37">
            <v>59657543558</v>
          </cell>
        </row>
      </sheetData>
      <sheetData sheetId="2" refreshError="1"/>
      <sheetData sheetId="3">
        <row r="1986">
          <cell r="C1986">
            <v>187620511.27500001</v>
          </cell>
        </row>
      </sheetData>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L61"/>
  <sheetViews>
    <sheetView view="pageBreakPreview" topLeftCell="A25" zoomScale="95" zoomScaleSheetLayoutView="95" workbookViewId="0">
      <selection activeCell="E44" sqref="E44"/>
    </sheetView>
  </sheetViews>
  <sheetFormatPr defaultColWidth="9.140625" defaultRowHeight="17.25"/>
  <cols>
    <col min="1" max="1" width="14" style="16" customWidth="1"/>
    <col min="2" max="2" width="40.5703125" style="16" customWidth="1"/>
    <col min="3" max="6" width="21" style="16" customWidth="1"/>
    <col min="7" max="7" width="19.42578125" style="16" customWidth="1"/>
    <col min="8" max="8" width="18.140625" style="16" customWidth="1"/>
    <col min="9" max="9" width="17.5703125" style="16" customWidth="1"/>
    <col min="10" max="11" width="18.28515625" style="16" customWidth="1"/>
    <col min="12" max="13" width="16.140625" style="16" customWidth="1"/>
    <col min="14" max="15" width="18.140625" style="16" customWidth="1"/>
    <col min="16" max="17" width="13.85546875" style="16" customWidth="1"/>
    <col min="18" max="19" width="16.140625" style="16" customWidth="1"/>
    <col min="20" max="21" width="9.140625" style="16"/>
    <col min="22" max="23" width="16" style="16" customWidth="1"/>
    <col min="24" max="24" width="12.85546875" style="16" customWidth="1"/>
    <col min="25" max="16384" width="9.140625" style="16"/>
  </cols>
  <sheetData>
    <row r="1" spans="1:12">
      <c r="A1" s="223" t="s">
        <v>0</v>
      </c>
      <c r="B1" s="223"/>
      <c r="C1" s="223"/>
      <c r="D1" s="223"/>
      <c r="E1" s="223"/>
      <c r="F1" s="223"/>
      <c r="G1" s="223"/>
      <c r="H1" s="17"/>
    </row>
    <row r="2" spans="1:12">
      <c r="A2" s="223" t="s">
        <v>440</v>
      </c>
      <c r="B2" s="223"/>
      <c r="C2" s="223"/>
      <c r="D2" s="223"/>
      <c r="E2" s="223"/>
      <c r="F2" s="223"/>
      <c r="G2" s="223"/>
      <c r="H2" s="17"/>
    </row>
    <row r="3" spans="1:12">
      <c r="A3" s="114"/>
      <c r="B3" s="114"/>
      <c r="C3" s="114"/>
      <c r="D3" s="114"/>
      <c r="E3" s="114"/>
      <c r="F3" s="114"/>
      <c r="G3" s="114"/>
      <c r="H3" s="14"/>
      <c r="I3" s="14"/>
      <c r="J3" s="14"/>
      <c r="K3" s="14"/>
      <c r="L3" s="14"/>
    </row>
    <row r="4" spans="1:12" ht="31.5">
      <c r="A4" s="115" t="s">
        <v>1</v>
      </c>
      <c r="B4" s="116" t="s">
        <v>2</v>
      </c>
      <c r="C4" s="116" t="s">
        <v>420</v>
      </c>
      <c r="D4" s="221" t="s">
        <v>446</v>
      </c>
      <c r="E4" s="221" t="s">
        <v>447</v>
      </c>
      <c r="F4" s="204" t="s">
        <v>448</v>
      </c>
      <c r="G4" s="204" t="s">
        <v>445</v>
      </c>
      <c r="H4" s="14"/>
      <c r="I4" s="14"/>
      <c r="J4" s="14"/>
      <c r="K4" s="14"/>
      <c r="L4" s="14"/>
    </row>
    <row r="5" spans="1:12">
      <c r="A5" s="117"/>
      <c r="B5" s="116" t="s">
        <v>3</v>
      </c>
      <c r="C5" s="40"/>
      <c r="D5" s="40"/>
      <c r="E5" s="40"/>
      <c r="F5" s="40"/>
      <c r="G5" s="40"/>
      <c r="H5" s="14"/>
      <c r="I5" s="14"/>
      <c r="J5" s="21"/>
      <c r="K5" s="21"/>
      <c r="L5" s="14"/>
    </row>
    <row r="6" spans="1:12">
      <c r="A6" s="117">
        <v>11010100</v>
      </c>
      <c r="B6" s="40" t="s">
        <v>4</v>
      </c>
      <c r="C6" s="118">
        <v>79132410507</v>
      </c>
      <c r="D6" s="118">
        <f>PRODUCT(C6,1.05)</f>
        <v>83089031032.350006</v>
      </c>
      <c r="E6" s="118">
        <f>PRODUCT(D6,1.05)</f>
        <v>87243482583.967514</v>
      </c>
      <c r="F6" s="118">
        <f>SUM(C6:E6)</f>
        <v>249464924123.3175</v>
      </c>
      <c r="G6" s="118">
        <v>66391732106.249001</v>
      </c>
      <c r="H6" s="14"/>
      <c r="I6" s="14"/>
      <c r="J6" s="21"/>
      <c r="K6" s="21"/>
      <c r="L6" s="14"/>
    </row>
    <row r="7" spans="1:12">
      <c r="A7" s="117">
        <v>11010200</v>
      </c>
      <c r="B7" s="40" t="s">
        <v>5</v>
      </c>
      <c r="C7" s="118">
        <v>19211069000</v>
      </c>
      <c r="D7" s="118">
        <f t="shared" ref="D7:E7" si="0">PRODUCT(C7,1.05)</f>
        <v>20171622450</v>
      </c>
      <c r="E7" s="118">
        <f t="shared" si="0"/>
        <v>21180203572.5</v>
      </c>
      <c r="F7" s="118">
        <f>SUM(C7:E7)</f>
        <v>60562895022.5</v>
      </c>
      <c r="G7" s="118">
        <v>12211069400</v>
      </c>
      <c r="H7" s="21">
        <f>SUM(C6-259321493)</f>
        <v>78873089014</v>
      </c>
      <c r="I7" s="14"/>
      <c r="J7" s="14"/>
      <c r="K7" s="14"/>
      <c r="L7" s="14"/>
    </row>
    <row r="8" spans="1:12">
      <c r="A8" s="117">
        <v>11010300</v>
      </c>
      <c r="B8" s="40" t="s">
        <v>6</v>
      </c>
      <c r="C8" s="36">
        <v>19320240000</v>
      </c>
      <c r="D8" s="118">
        <f t="shared" ref="D8:E8" si="1">PRODUCT(C8,1.05)</f>
        <v>20286252000</v>
      </c>
      <c r="E8" s="118">
        <f t="shared" si="1"/>
        <v>21300564600</v>
      </c>
      <c r="F8" s="36">
        <f>SUM(C8:E8)</f>
        <v>60907056600</v>
      </c>
      <c r="G8" s="118">
        <v>16900000000</v>
      </c>
      <c r="H8" s="14"/>
      <c r="I8" s="14"/>
      <c r="J8" s="14"/>
      <c r="K8" s="14"/>
      <c r="L8" s="14"/>
    </row>
    <row r="9" spans="1:12" ht="31.5">
      <c r="A9" s="117"/>
      <c r="B9" s="124" t="s">
        <v>7</v>
      </c>
      <c r="C9" s="120">
        <f>SUM(C6:C8)</f>
        <v>117663719507</v>
      </c>
      <c r="D9" s="121">
        <f t="shared" ref="D9:E9" si="2">PRODUCT(C9,1.05)</f>
        <v>123546905482.35001</v>
      </c>
      <c r="E9" s="121">
        <f t="shared" si="2"/>
        <v>129724250756.46751</v>
      </c>
      <c r="F9" s="120">
        <f>SUM(F6:F8)</f>
        <v>370934875745.8175</v>
      </c>
      <c r="G9" s="120">
        <v>95502801506.248993</v>
      </c>
      <c r="H9" s="14"/>
      <c r="I9" s="14"/>
      <c r="J9" s="14"/>
      <c r="K9" s="14"/>
      <c r="L9" s="14"/>
    </row>
    <row r="10" spans="1:12">
      <c r="A10" s="117"/>
      <c r="B10" s="40"/>
      <c r="C10" s="40"/>
      <c r="D10" s="118"/>
      <c r="E10" s="118"/>
      <c r="F10" s="40"/>
      <c r="G10" s="40"/>
      <c r="H10" s="14"/>
      <c r="I10" s="14"/>
      <c r="J10" s="21"/>
      <c r="K10" s="21"/>
      <c r="L10" s="14"/>
    </row>
    <row r="11" spans="1:12">
      <c r="A11" s="117"/>
      <c r="B11" s="116" t="s">
        <v>8</v>
      </c>
      <c r="C11" s="118"/>
      <c r="D11" s="118"/>
      <c r="E11" s="118"/>
      <c r="F11" s="118"/>
      <c r="G11" s="118"/>
      <c r="H11" s="14"/>
      <c r="I11" s="14"/>
      <c r="J11" s="21"/>
      <c r="K11" s="21"/>
      <c r="L11" s="14"/>
    </row>
    <row r="12" spans="1:12">
      <c r="A12" s="117">
        <v>12010100</v>
      </c>
      <c r="B12" s="40" t="s">
        <v>9</v>
      </c>
      <c r="C12" s="36">
        <f>SUM('Nature-CRF'!C12)</f>
        <v>6724137000</v>
      </c>
      <c r="D12" s="118">
        <f t="shared" ref="D12:E12" si="3">PRODUCT(C12,1.05)</f>
        <v>7060343850</v>
      </c>
      <c r="E12" s="118">
        <f t="shared" si="3"/>
        <v>7413361042.5</v>
      </c>
      <c r="F12" s="36">
        <f>SUM(E12)</f>
        <v>7413361042.5</v>
      </c>
      <c r="G12" s="118">
        <v>6528287500</v>
      </c>
      <c r="H12" s="14"/>
      <c r="I12" s="14"/>
      <c r="J12" s="21"/>
      <c r="K12" s="21"/>
      <c r="L12" s="14"/>
    </row>
    <row r="13" spans="1:12">
      <c r="A13" s="117">
        <v>12020100</v>
      </c>
      <c r="B13" s="40" t="s">
        <v>10</v>
      </c>
      <c r="C13" s="36">
        <f>SUM('Nature-CRF'!C13)</f>
        <v>201215000</v>
      </c>
      <c r="D13" s="118">
        <f t="shared" ref="D13:E13" si="4">PRODUCT(C13,1.05)</f>
        <v>211275750</v>
      </c>
      <c r="E13" s="118">
        <f t="shared" si="4"/>
        <v>221839537.5</v>
      </c>
      <c r="F13" s="36">
        <f>SUM(E13)</f>
        <v>221839537.5</v>
      </c>
      <c r="G13" s="118">
        <v>169233750</v>
      </c>
      <c r="H13" s="14"/>
      <c r="I13" s="14"/>
      <c r="J13" s="14"/>
      <c r="K13" s="14"/>
      <c r="L13" s="14"/>
    </row>
    <row r="14" spans="1:12">
      <c r="A14" s="117">
        <v>12020200</v>
      </c>
      <c r="B14" s="40" t="s">
        <v>11</v>
      </c>
      <c r="C14" s="36"/>
      <c r="D14" s="118"/>
      <c r="E14" s="118"/>
      <c r="F14" s="36"/>
      <c r="G14" s="40"/>
      <c r="H14" s="14"/>
      <c r="I14" s="14"/>
      <c r="J14" s="14"/>
      <c r="K14" s="14"/>
      <c r="L14" s="14"/>
    </row>
    <row r="15" spans="1:12">
      <c r="A15" s="117">
        <v>12020300</v>
      </c>
      <c r="B15" s="40" t="s">
        <v>12</v>
      </c>
      <c r="C15" s="36"/>
      <c r="D15" s="118"/>
      <c r="E15" s="118"/>
      <c r="F15" s="36"/>
      <c r="G15" s="40"/>
      <c r="H15" s="14"/>
      <c r="I15" s="14"/>
      <c r="J15" s="14"/>
      <c r="K15" s="14"/>
      <c r="L15" s="14"/>
    </row>
    <row r="16" spans="1:12">
      <c r="A16" s="117">
        <v>12020400</v>
      </c>
      <c r="B16" s="40" t="s">
        <v>13</v>
      </c>
      <c r="C16" s="118">
        <f>SUM('Nature-CRF'!C16)</f>
        <v>3381529250</v>
      </c>
      <c r="D16" s="118">
        <f t="shared" ref="D16:E16" si="5">PRODUCT(C16,1.05)</f>
        <v>3550605712.5</v>
      </c>
      <c r="E16" s="118">
        <f t="shared" si="5"/>
        <v>3728135998.125</v>
      </c>
      <c r="F16" s="118">
        <f>SUM(E16)</f>
        <v>3728135998.125</v>
      </c>
      <c r="G16" s="41">
        <v>2628928472.5</v>
      </c>
      <c r="H16" s="20"/>
      <c r="I16" s="14"/>
      <c r="J16" s="21"/>
      <c r="K16" s="21"/>
      <c r="L16" s="14"/>
    </row>
    <row r="17" spans="1:12">
      <c r="A17" s="117">
        <v>12020500</v>
      </c>
      <c r="B17" s="40" t="s">
        <v>14</v>
      </c>
      <c r="C17" s="36">
        <f>SUM('Nature-CRF'!C17)</f>
        <v>20035000</v>
      </c>
      <c r="D17" s="118">
        <f t="shared" ref="D17:E17" si="6">PRODUCT(C17,1.05)</f>
        <v>21036750</v>
      </c>
      <c r="E17" s="118">
        <f t="shared" si="6"/>
        <v>22088587.5</v>
      </c>
      <c r="F17" s="36">
        <f>SUM(E17)</f>
        <v>22088587.5</v>
      </c>
      <c r="G17" s="41">
        <v>19449202.5</v>
      </c>
      <c r="H17" s="20"/>
      <c r="I17" s="14"/>
      <c r="J17" s="14"/>
      <c r="K17" s="14"/>
      <c r="L17" s="14"/>
    </row>
    <row r="18" spans="1:12">
      <c r="A18" s="117">
        <v>12020600</v>
      </c>
      <c r="B18" s="40" t="s">
        <v>15</v>
      </c>
      <c r="C18" s="36">
        <f>SUM('Nature-CRF'!C18)</f>
        <v>4366231000</v>
      </c>
      <c r="D18" s="118">
        <f t="shared" ref="D18:E18" si="7">PRODUCT(C18,1.05)</f>
        <v>4584542550</v>
      </c>
      <c r="E18" s="118">
        <f t="shared" si="7"/>
        <v>4813769677.5</v>
      </c>
      <c r="F18" s="36">
        <f>SUM(E18)</f>
        <v>4813769677.5</v>
      </c>
      <c r="G18" s="41">
        <v>4232777992.125</v>
      </c>
      <c r="H18" s="14"/>
      <c r="I18" s="14"/>
      <c r="J18" s="21"/>
      <c r="K18" s="21"/>
      <c r="L18" s="14"/>
    </row>
    <row r="19" spans="1:12">
      <c r="A19" s="117">
        <v>12020700</v>
      </c>
      <c r="B19" s="40" t="s">
        <v>16</v>
      </c>
      <c r="C19" s="36">
        <f>SUM('Nature-CRF'!C19)</f>
        <v>905942000</v>
      </c>
      <c r="D19" s="118">
        <f t="shared" ref="D19:E19" si="8">PRODUCT(C19,1.05)</f>
        <v>951239100</v>
      </c>
      <c r="E19" s="118">
        <f t="shared" si="8"/>
        <v>998801055</v>
      </c>
      <c r="F19" s="36">
        <f>SUM(E19)</f>
        <v>998801055</v>
      </c>
      <c r="G19" s="41">
        <v>5115926722.5</v>
      </c>
      <c r="H19" s="14"/>
      <c r="I19" s="14"/>
      <c r="J19" s="14"/>
      <c r="K19" s="14"/>
      <c r="L19" s="14"/>
    </row>
    <row r="20" spans="1:12">
      <c r="A20" s="117">
        <v>12020800</v>
      </c>
      <c r="B20" s="40" t="s">
        <v>17</v>
      </c>
      <c r="C20" s="36">
        <f>SUM('Nature-CRF'!C20)</f>
        <v>91321000</v>
      </c>
      <c r="D20" s="118">
        <f t="shared" ref="D20:E20" si="9">PRODUCT(C20,1.05)</f>
        <v>95887050</v>
      </c>
      <c r="E20" s="118">
        <f t="shared" si="9"/>
        <v>100681402.5</v>
      </c>
      <c r="F20" s="36">
        <f>SUM(E20)</f>
        <v>100681402.5</v>
      </c>
      <c r="G20" s="41">
        <v>102434377.5</v>
      </c>
      <c r="H20" s="14"/>
      <c r="I20" s="14"/>
      <c r="J20" s="21"/>
      <c r="K20" s="21"/>
      <c r="L20" s="14"/>
    </row>
    <row r="21" spans="1:12">
      <c r="A21" s="117">
        <v>12020900</v>
      </c>
      <c r="B21" s="40" t="s">
        <v>18</v>
      </c>
      <c r="C21" s="36"/>
      <c r="D21" s="118"/>
      <c r="E21" s="118"/>
      <c r="F21" s="36"/>
      <c r="G21" s="40"/>
      <c r="H21" s="14"/>
      <c r="I21" s="14"/>
      <c r="J21" s="14"/>
      <c r="K21" s="14"/>
      <c r="L21" s="14"/>
    </row>
    <row r="22" spans="1:12">
      <c r="A22" s="117">
        <v>12021000</v>
      </c>
      <c r="B22" s="40" t="s">
        <v>19</v>
      </c>
      <c r="C22" s="36"/>
      <c r="D22" s="118"/>
      <c r="E22" s="118"/>
      <c r="F22" s="36"/>
      <c r="G22" s="40"/>
      <c r="H22" s="14"/>
      <c r="I22" s="14"/>
      <c r="J22" s="21"/>
      <c r="K22" s="21"/>
      <c r="L22" s="14"/>
    </row>
    <row r="23" spans="1:12">
      <c r="A23" s="117">
        <v>12021100</v>
      </c>
      <c r="B23" s="40" t="s">
        <v>20</v>
      </c>
      <c r="C23" s="36"/>
      <c r="D23" s="118"/>
      <c r="E23" s="118"/>
      <c r="F23" s="36"/>
      <c r="G23" s="40"/>
      <c r="H23" s="14"/>
      <c r="I23" s="14"/>
      <c r="J23" s="21"/>
      <c r="K23" s="21"/>
      <c r="L23" s="14"/>
    </row>
    <row r="24" spans="1:12">
      <c r="A24" s="117">
        <v>12021200</v>
      </c>
      <c r="B24" s="40" t="s">
        <v>21</v>
      </c>
      <c r="C24" s="36">
        <f>SUM('Nature-CRF'!C24)</f>
        <v>4398643000</v>
      </c>
      <c r="D24" s="118">
        <f t="shared" ref="D24:E24" si="10">PRODUCT(C24,1.05)</f>
        <v>4618575150</v>
      </c>
      <c r="E24" s="118">
        <f t="shared" si="10"/>
        <v>4849503907.5</v>
      </c>
      <c r="F24" s="36">
        <f>SUM(E24)</f>
        <v>4849503907.5</v>
      </c>
      <c r="G24" s="118">
        <v>4270526127.5</v>
      </c>
      <c r="H24" s="14"/>
      <c r="I24" s="14"/>
      <c r="J24" s="21"/>
      <c r="K24" s="21"/>
      <c r="L24" s="14"/>
    </row>
    <row r="25" spans="1:12">
      <c r="A25" s="117">
        <v>12021300</v>
      </c>
      <c r="B25" s="40" t="s">
        <v>22</v>
      </c>
      <c r="C25" s="36"/>
      <c r="D25" s="118"/>
      <c r="E25" s="118"/>
      <c r="F25" s="36"/>
      <c r="G25" s="118"/>
      <c r="H25" s="14"/>
      <c r="I25" s="14"/>
      <c r="J25" s="14"/>
      <c r="K25" s="14"/>
      <c r="L25" s="14"/>
    </row>
    <row r="26" spans="1:12">
      <c r="A26" s="42">
        <v>13010100</v>
      </c>
      <c r="B26" s="40" t="s">
        <v>444</v>
      </c>
      <c r="C26" s="36">
        <f>SUM('Nature-CRF'!C26)</f>
        <v>2306177000</v>
      </c>
      <c r="D26" s="118">
        <f t="shared" ref="D26:E26" si="11">PRODUCT(C26,1.05)</f>
        <v>2421485850</v>
      </c>
      <c r="E26" s="118">
        <f t="shared" si="11"/>
        <v>2542560142.5</v>
      </c>
      <c r="F26" s="36">
        <f>SUM(E26)</f>
        <v>2542560142.5</v>
      </c>
      <c r="G26" s="118"/>
      <c r="H26" s="14"/>
      <c r="I26" s="14"/>
      <c r="J26" s="14"/>
      <c r="K26" s="14"/>
      <c r="L26" s="14"/>
    </row>
    <row r="27" spans="1:12">
      <c r="A27" s="117"/>
      <c r="B27" s="40" t="s">
        <v>433</v>
      </c>
      <c r="C27" s="36">
        <f>SUM('Nature-CRF'!C27)</f>
        <v>6837042532</v>
      </c>
      <c r="D27" s="118">
        <f t="shared" ref="D27:E27" si="12">PRODUCT(C27,1.05)</f>
        <v>7178894658.6000004</v>
      </c>
      <c r="E27" s="118">
        <f t="shared" si="12"/>
        <v>7537839391.5300007</v>
      </c>
      <c r="F27" s="36">
        <f>SUM(E27)</f>
        <v>7537839391.5300007</v>
      </c>
      <c r="G27" s="118">
        <v>6556438490.0800018</v>
      </c>
      <c r="H27" s="14"/>
      <c r="I27" s="14"/>
      <c r="J27" s="14"/>
      <c r="K27" s="14"/>
      <c r="L27" s="14"/>
    </row>
    <row r="28" spans="1:12">
      <c r="A28" s="117"/>
      <c r="B28" s="116" t="s">
        <v>23</v>
      </c>
      <c r="C28" s="120">
        <f>SUM(C12:C27)</f>
        <v>29232272782</v>
      </c>
      <c r="D28" s="121">
        <f t="shared" ref="D28:E28" si="13">PRODUCT(C28,1.05)</f>
        <v>30693886421.100002</v>
      </c>
      <c r="E28" s="121">
        <f t="shared" si="13"/>
        <v>32228580742.155003</v>
      </c>
      <c r="F28" s="120">
        <f>SUM(F26:F27)</f>
        <v>10080399534.030001</v>
      </c>
      <c r="G28" s="120">
        <v>29624002634.705002</v>
      </c>
      <c r="H28" s="14"/>
      <c r="I28" s="14"/>
      <c r="J28" s="14"/>
      <c r="K28" s="14"/>
      <c r="L28" s="14"/>
    </row>
    <row r="29" spans="1:12">
      <c r="A29" s="117"/>
      <c r="B29" s="40"/>
      <c r="C29" s="41"/>
      <c r="D29" s="118"/>
      <c r="E29" s="118"/>
      <c r="F29" s="41"/>
      <c r="G29" s="41"/>
      <c r="H29" s="14"/>
      <c r="I29" s="14"/>
      <c r="J29" s="14"/>
      <c r="K29" s="14"/>
      <c r="L29" s="14"/>
    </row>
    <row r="30" spans="1:12">
      <c r="A30" s="117"/>
      <c r="B30" s="116" t="s">
        <v>24</v>
      </c>
      <c r="C30" s="40"/>
      <c r="D30" s="118"/>
      <c r="E30" s="118"/>
      <c r="F30" s="40"/>
      <c r="G30" s="40"/>
      <c r="H30" s="14"/>
      <c r="I30" s="14"/>
      <c r="J30" s="21"/>
      <c r="K30" s="21"/>
      <c r="L30" s="14"/>
    </row>
    <row r="31" spans="1:12">
      <c r="A31" s="117">
        <v>14030100</v>
      </c>
      <c r="B31" s="40" t="s">
        <v>25</v>
      </c>
      <c r="C31" s="119">
        <v>10000000000</v>
      </c>
      <c r="D31" s="118">
        <f t="shared" ref="D31:E31" si="14">PRODUCT(C31,1.05)</f>
        <v>10500000000</v>
      </c>
      <c r="E31" s="118">
        <f t="shared" si="14"/>
        <v>11025000000</v>
      </c>
      <c r="F31" s="119">
        <f>SUM(C31:E31)</f>
        <v>31525000000</v>
      </c>
      <c r="G31" s="119">
        <v>10000000000</v>
      </c>
      <c r="H31" s="14"/>
      <c r="I31" s="14"/>
      <c r="J31" s="21"/>
      <c r="K31" s="21"/>
      <c r="L31" s="14"/>
    </row>
    <row r="32" spans="1:12">
      <c r="A32" s="117">
        <v>14030200</v>
      </c>
      <c r="B32" s="40" t="s">
        <v>26</v>
      </c>
      <c r="C32" s="119"/>
      <c r="D32" s="118"/>
      <c r="E32" s="118"/>
      <c r="F32" s="119"/>
      <c r="G32" s="40"/>
      <c r="H32" s="14"/>
      <c r="I32" s="14"/>
      <c r="J32" s="21"/>
      <c r="K32" s="21"/>
      <c r="L32" s="14"/>
    </row>
    <row r="33" spans="1:12">
      <c r="A33" s="117">
        <v>13020301</v>
      </c>
      <c r="B33" s="40" t="s">
        <v>27</v>
      </c>
      <c r="C33" s="118">
        <v>8401896372.6983604</v>
      </c>
      <c r="D33" s="118">
        <f t="shared" ref="D33:E33" si="15">PRODUCT(C33,1.05)</f>
        <v>8821991191.3332787</v>
      </c>
      <c r="E33" s="118">
        <f t="shared" si="15"/>
        <v>9263090750.8999424</v>
      </c>
      <c r="F33" s="118">
        <f>SUM(C33:E33)</f>
        <v>26486978314.93158</v>
      </c>
      <c r="G33" s="41">
        <v>7945562047.5</v>
      </c>
      <c r="H33" s="14"/>
      <c r="I33" s="14"/>
      <c r="J33" s="21"/>
      <c r="K33" s="21"/>
      <c r="L33" s="14"/>
    </row>
    <row r="34" spans="1:12">
      <c r="A34" s="117">
        <v>31080101</v>
      </c>
      <c r="B34" s="40" t="s">
        <v>28</v>
      </c>
      <c r="C34" s="118">
        <v>16298637.625</v>
      </c>
      <c r="D34" s="118">
        <f t="shared" ref="D34:E34" si="16">PRODUCT(C34,1.05)</f>
        <v>17113569.506250001</v>
      </c>
      <c r="E34" s="118">
        <f t="shared" si="16"/>
        <v>17969247.981562503</v>
      </c>
      <c r="F34" s="118">
        <f>SUM(C34:E34)</f>
        <v>51381455.112812504</v>
      </c>
      <c r="G34" s="41">
        <v>5998702.5</v>
      </c>
      <c r="H34" s="14"/>
      <c r="I34" s="14"/>
      <c r="J34" s="14"/>
      <c r="K34" s="14"/>
      <c r="L34" s="14"/>
    </row>
    <row r="35" spans="1:12">
      <c r="A35" s="117"/>
      <c r="B35" s="131" t="s">
        <v>428</v>
      </c>
      <c r="C35" s="201">
        <v>1500000000</v>
      </c>
      <c r="D35" s="118">
        <f t="shared" ref="D35:E35" si="17">PRODUCT(C35,1.05)</f>
        <v>1575000000</v>
      </c>
      <c r="E35" s="118">
        <f t="shared" si="17"/>
        <v>1653750000</v>
      </c>
      <c r="F35" s="201">
        <f>SUM(C35:E35)</f>
        <v>4728750000</v>
      </c>
      <c r="G35" s="41">
        <v>250678507</v>
      </c>
      <c r="H35" s="14"/>
      <c r="I35" s="14"/>
      <c r="J35" s="14"/>
      <c r="K35" s="14"/>
      <c r="L35" s="14"/>
    </row>
    <row r="36" spans="1:12">
      <c r="A36" s="117"/>
      <c r="B36" s="202" t="s">
        <v>429</v>
      </c>
      <c r="C36" s="203">
        <v>14260154863</v>
      </c>
      <c r="D36" s="118">
        <f t="shared" ref="D36:E36" si="18">PRODUCT(C36,1.05)</f>
        <v>14973162606.150002</v>
      </c>
      <c r="E36" s="118">
        <f t="shared" si="18"/>
        <v>15721820736.457502</v>
      </c>
      <c r="F36" s="203">
        <f>SUM(C36:E36)</f>
        <v>44955138205.607506</v>
      </c>
      <c r="G36" s="41">
        <v>13260154863</v>
      </c>
      <c r="H36" s="20"/>
      <c r="I36" s="14"/>
      <c r="J36" s="14"/>
      <c r="K36" s="14"/>
      <c r="L36" s="14"/>
    </row>
    <row r="37" spans="1:12">
      <c r="A37" s="117"/>
      <c r="B37" s="202" t="s">
        <v>430</v>
      </c>
      <c r="C37" s="203"/>
      <c r="D37" s="118"/>
      <c r="E37" s="118"/>
      <c r="F37" s="203"/>
      <c r="G37" s="41"/>
      <c r="H37" s="14"/>
      <c r="I37" s="14"/>
      <c r="J37" s="14"/>
      <c r="K37" s="14"/>
      <c r="L37" s="14"/>
    </row>
    <row r="38" spans="1:12">
      <c r="A38" s="117"/>
      <c r="B38" s="202" t="s">
        <v>434</v>
      </c>
      <c r="C38" s="203">
        <v>2766146919.0460205</v>
      </c>
      <c r="D38" s="118">
        <f t="shared" ref="D38:E38" si="19">PRODUCT(C38,1.05)</f>
        <v>2904454264.9983215</v>
      </c>
      <c r="E38" s="118">
        <f t="shared" si="19"/>
        <v>3049676978.2482376</v>
      </c>
      <c r="F38" s="203">
        <f>SUM(C38:E38)</f>
        <v>8720278162.2925797</v>
      </c>
      <c r="G38" s="41">
        <v>2766146919.0460205</v>
      </c>
      <c r="H38" s="20"/>
      <c r="I38" s="14"/>
      <c r="J38" s="14"/>
      <c r="K38" s="14"/>
      <c r="L38" s="14"/>
    </row>
    <row r="39" spans="1:12">
      <c r="A39" s="224" t="s">
        <v>29</v>
      </c>
      <c r="B39" s="225"/>
      <c r="C39" s="121">
        <f>SUM(C31:C38)</f>
        <v>36944496792.369385</v>
      </c>
      <c r="D39" s="121">
        <f t="shared" ref="D39:E39" si="20">PRODUCT(C39,1.05)</f>
        <v>38791721631.987854</v>
      </c>
      <c r="E39" s="121">
        <f t="shared" si="20"/>
        <v>40731307713.58725</v>
      </c>
      <c r="F39" s="121">
        <f>SUM(D39:E39)</f>
        <v>79523029345.575104</v>
      </c>
      <c r="G39" s="120">
        <v>34228541039.046021</v>
      </c>
      <c r="H39" s="28"/>
      <c r="I39" s="14"/>
      <c r="J39" s="21"/>
      <c r="K39" s="21"/>
      <c r="L39" s="14"/>
    </row>
    <row r="40" spans="1:12">
      <c r="A40" s="117"/>
      <c r="B40" s="40"/>
      <c r="C40" s="41"/>
      <c r="D40" s="121"/>
      <c r="E40" s="121"/>
      <c r="F40" s="41"/>
      <c r="G40" s="41"/>
      <c r="H40" s="14"/>
      <c r="I40" s="14"/>
      <c r="J40" s="21"/>
      <c r="K40" s="21"/>
      <c r="L40" s="14"/>
    </row>
    <row r="41" spans="1:12" ht="18">
      <c r="A41" s="117"/>
      <c r="B41" s="116" t="s">
        <v>30</v>
      </c>
      <c r="C41" s="122">
        <f>SUM(C39,C28,C9)</f>
        <v>183840489081.36938</v>
      </c>
      <c r="D41" s="121">
        <f t="shared" ref="D41:E41" si="21">PRODUCT(C41,1.05)</f>
        <v>193032513535.43787</v>
      </c>
      <c r="E41" s="121">
        <f t="shared" si="21"/>
        <v>202684139212.20978</v>
      </c>
      <c r="F41" s="122">
        <f>SUM(D41:E41)</f>
        <v>395716652747.64764</v>
      </c>
      <c r="G41" s="122">
        <v>159355345180</v>
      </c>
      <c r="H41" s="20">
        <f>SUM('[1]T-SUM BY SEC'!$C$41-C41)</f>
        <v>-0.32940673828125</v>
      </c>
      <c r="I41" s="14"/>
      <c r="J41" s="21"/>
      <c r="K41" s="21"/>
      <c r="L41" s="14"/>
    </row>
    <row r="42" spans="1:12">
      <c r="A42" s="55"/>
      <c r="B42" s="55"/>
      <c r="C42" s="54"/>
      <c r="D42" s="54"/>
      <c r="E42" s="54"/>
      <c r="F42" s="54"/>
      <c r="G42" s="56"/>
      <c r="H42" s="14"/>
      <c r="I42" s="14"/>
      <c r="J42" s="14"/>
      <c r="K42" s="14"/>
      <c r="L42" s="14"/>
    </row>
    <row r="43" spans="1:12">
      <c r="A43" s="55"/>
      <c r="B43" s="55"/>
      <c r="C43" s="54"/>
      <c r="D43" s="54"/>
      <c r="E43" s="54"/>
      <c r="F43" s="54"/>
      <c r="G43" s="56"/>
      <c r="H43" s="14"/>
      <c r="I43" s="14"/>
      <c r="J43" s="14"/>
      <c r="K43" s="14"/>
      <c r="L43" s="14"/>
    </row>
    <row r="44" spans="1:12">
      <c r="A44" s="55"/>
      <c r="B44" s="55"/>
      <c r="C44" s="54">
        <f>SUM(C28-'DETAILED REV BUDGET'!C1176)</f>
        <v>0</v>
      </c>
      <c r="D44" s="54"/>
      <c r="E44" s="54"/>
      <c r="F44" s="54"/>
      <c r="G44" s="56"/>
      <c r="H44" s="14"/>
      <c r="I44" s="14"/>
      <c r="J44" s="14"/>
      <c r="K44" s="14"/>
      <c r="L44" s="14"/>
    </row>
    <row r="45" spans="1:12">
      <c r="A45" s="55"/>
      <c r="B45" s="55"/>
      <c r="C45" s="54">
        <f>SUM('[1]T-SUM BY SEC'!$C$41-C41)</f>
        <v>-0.32940673828125</v>
      </c>
      <c r="D45" s="54"/>
      <c r="E45" s="54"/>
      <c r="F45" s="54"/>
      <c r="G45" s="56"/>
      <c r="H45" s="14"/>
      <c r="I45" s="14"/>
      <c r="J45" s="14"/>
      <c r="K45" s="14"/>
      <c r="L45" s="14"/>
    </row>
    <row r="46" spans="1:12">
      <c r="A46" s="55"/>
      <c r="B46" s="55"/>
      <c r="C46" s="54"/>
      <c r="D46" s="54"/>
      <c r="E46" s="54"/>
      <c r="F46" s="54"/>
      <c r="G46" s="56"/>
      <c r="H46" s="14"/>
      <c r="I46" s="14"/>
      <c r="J46" s="14"/>
      <c r="K46" s="14"/>
      <c r="L46" s="14"/>
    </row>
    <row r="47" spans="1:12">
      <c r="A47" s="55"/>
      <c r="B47" s="55"/>
      <c r="C47" s="54"/>
      <c r="D47" s="54"/>
      <c r="E47" s="54"/>
      <c r="F47" s="54"/>
      <c r="G47" s="56"/>
      <c r="H47" s="14"/>
      <c r="I47" s="14"/>
      <c r="J47" s="14"/>
      <c r="K47" s="14"/>
      <c r="L47" s="14"/>
    </row>
    <row r="48" spans="1:12">
      <c r="A48" s="14"/>
      <c r="B48" s="14"/>
      <c r="C48" s="20"/>
      <c r="D48" s="20"/>
      <c r="E48" s="20"/>
      <c r="F48" s="20"/>
      <c r="G48" s="21"/>
      <c r="H48" s="32"/>
      <c r="I48" s="14"/>
      <c r="J48" s="14"/>
      <c r="K48" s="14"/>
      <c r="L48" s="14"/>
    </row>
    <row r="49" spans="1:12">
      <c r="A49" s="14"/>
      <c r="B49" s="14"/>
      <c r="C49" s="14"/>
      <c r="D49" s="14"/>
      <c r="E49" s="14"/>
      <c r="F49" s="14"/>
      <c r="G49" s="21"/>
      <c r="H49" s="14"/>
      <c r="I49" s="14"/>
      <c r="J49" s="14"/>
      <c r="K49" s="14"/>
      <c r="L49" s="14"/>
    </row>
    <row r="50" spans="1:12">
      <c r="A50" s="14"/>
      <c r="B50" s="14"/>
      <c r="C50" s="14"/>
      <c r="D50" s="14"/>
      <c r="E50" s="14"/>
      <c r="F50" s="14"/>
      <c r="G50" s="21"/>
      <c r="H50" s="14"/>
      <c r="I50" s="14"/>
      <c r="J50" s="14"/>
      <c r="K50" s="14"/>
      <c r="L50" s="14"/>
    </row>
    <row r="51" spans="1:12">
      <c r="A51" s="14"/>
      <c r="B51" s="14"/>
      <c r="C51" s="14"/>
      <c r="D51" s="14"/>
      <c r="E51" s="14"/>
      <c r="F51" s="14"/>
      <c r="G51" s="14"/>
      <c r="H51" s="14"/>
      <c r="I51" s="14"/>
      <c r="J51" s="14"/>
      <c r="K51" s="14"/>
      <c r="L51" s="14"/>
    </row>
    <row r="52" spans="1:12">
      <c r="A52" s="14"/>
      <c r="B52" s="14"/>
      <c r="C52" s="14"/>
      <c r="D52" s="14"/>
      <c r="E52" s="14"/>
      <c r="F52" s="14"/>
      <c r="G52" s="14"/>
      <c r="H52" s="14"/>
      <c r="I52" s="14"/>
      <c r="J52" s="14"/>
      <c r="K52" s="14"/>
      <c r="L52" s="14"/>
    </row>
    <row r="53" spans="1:12">
      <c r="A53" s="14"/>
      <c r="B53" s="14"/>
      <c r="C53" s="14"/>
      <c r="D53" s="14"/>
      <c r="E53" s="14"/>
      <c r="F53" s="14"/>
      <c r="G53" s="14"/>
      <c r="H53" s="14"/>
      <c r="I53" s="14"/>
      <c r="J53" s="14"/>
      <c r="K53" s="14"/>
      <c r="L53" s="14"/>
    </row>
    <row r="54" spans="1:12">
      <c r="A54" s="14"/>
      <c r="B54" s="14"/>
      <c r="C54" s="14"/>
      <c r="D54" s="14"/>
      <c r="E54" s="14"/>
      <c r="F54" s="14"/>
      <c r="G54" s="14"/>
      <c r="H54" s="14"/>
      <c r="I54" s="14"/>
      <c r="J54" s="14"/>
      <c r="K54" s="14"/>
      <c r="L54" s="14"/>
    </row>
    <row r="55" spans="1:12">
      <c r="A55" s="14"/>
      <c r="B55" s="14"/>
      <c r="C55" s="14"/>
      <c r="D55" s="14"/>
      <c r="E55" s="14"/>
      <c r="F55" s="14"/>
      <c r="G55" s="14"/>
      <c r="H55" s="14"/>
      <c r="I55" s="14"/>
      <c r="J55" s="14"/>
      <c r="K55" s="14"/>
      <c r="L55" s="14"/>
    </row>
    <row r="56" spans="1:12">
      <c r="A56" s="14"/>
      <c r="B56" s="14"/>
      <c r="C56" s="14"/>
      <c r="D56" s="14"/>
      <c r="E56" s="14"/>
      <c r="F56" s="14"/>
      <c r="G56" s="14"/>
      <c r="H56" s="14"/>
      <c r="I56" s="14"/>
      <c r="J56" s="14"/>
      <c r="K56" s="14"/>
      <c r="L56" s="14"/>
    </row>
    <row r="57" spans="1:12">
      <c r="A57" s="14"/>
      <c r="B57" s="14"/>
      <c r="C57" s="14"/>
      <c r="D57" s="14"/>
      <c r="E57" s="14"/>
      <c r="F57" s="14"/>
      <c r="G57" s="14"/>
      <c r="H57" s="14"/>
      <c r="I57" s="14"/>
      <c r="J57" s="14"/>
      <c r="K57" s="14"/>
      <c r="L57" s="14"/>
    </row>
    <row r="58" spans="1:12">
      <c r="A58" s="14"/>
      <c r="B58" s="14"/>
      <c r="C58" s="14"/>
      <c r="D58" s="14"/>
      <c r="E58" s="14"/>
      <c r="F58" s="14"/>
      <c r="G58" s="14"/>
      <c r="H58" s="14"/>
      <c r="I58" s="14"/>
      <c r="J58" s="14"/>
      <c r="K58" s="14"/>
      <c r="L58" s="14"/>
    </row>
    <row r="59" spans="1:12">
      <c r="A59" s="14"/>
      <c r="B59" s="14"/>
      <c r="C59" s="14"/>
      <c r="D59" s="14"/>
      <c r="E59" s="14"/>
      <c r="F59" s="14"/>
      <c r="G59" s="14"/>
      <c r="H59" s="14"/>
      <c r="I59" s="14"/>
      <c r="J59" s="14"/>
      <c r="K59" s="14"/>
      <c r="L59" s="14"/>
    </row>
    <row r="60" spans="1:12">
      <c r="A60" s="14"/>
      <c r="B60" s="14"/>
      <c r="C60" s="14"/>
      <c r="D60" s="14"/>
      <c r="E60" s="14"/>
      <c r="F60" s="14"/>
      <c r="G60" s="14"/>
      <c r="H60" s="14"/>
      <c r="I60" s="14"/>
      <c r="J60" s="14"/>
      <c r="K60" s="14"/>
      <c r="L60" s="14"/>
    </row>
    <row r="61" spans="1:12">
      <c r="A61" s="14"/>
      <c r="B61" s="14"/>
      <c r="C61" s="14"/>
      <c r="D61" s="14"/>
      <c r="E61" s="14"/>
      <c r="F61" s="14"/>
      <c r="G61" s="14"/>
      <c r="H61" s="14"/>
      <c r="I61" s="14"/>
      <c r="J61" s="14"/>
      <c r="K61" s="14"/>
      <c r="L61" s="14"/>
    </row>
  </sheetData>
  <mergeCells count="3">
    <mergeCell ref="A1:G1"/>
    <mergeCell ref="A2:G2"/>
    <mergeCell ref="A39:B39"/>
  </mergeCells>
  <pageMargins left="0.69930555555555596" right="0.69930555555555596" top="0.75" bottom="0.75" header="0.3" footer="0.3"/>
  <pageSetup scale="70" firstPageNumber="14" orientation="landscape" useFirstPageNumber="1" r:id="rId1"/>
  <headerFooter alignWithMargins="0">
    <oddFooter>&amp;C&amp;"Calibri,Bold"&amp;18&amp;K000000&amp;P</oddFooter>
  </headerFooter>
  <legacyDrawing r:id="rId2"/>
</worksheet>
</file>

<file path=xl/worksheets/sheet2.xml><?xml version="1.0" encoding="utf-8"?>
<worksheet xmlns="http://schemas.openxmlformats.org/spreadsheetml/2006/main" xmlns:r="http://schemas.openxmlformats.org/officeDocument/2006/relationships">
  <dimension ref="A1:G52"/>
  <sheetViews>
    <sheetView view="pageBreakPreview" topLeftCell="A34" zoomScale="82" zoomScaleSheetLayoutView="82" workbookViewId="0">
      <selection activeCell="B36" sqref="B36"/>
    </sheetView>
  </sheetViews>
  <sheetFormatPr defaultRowHeight="15"/>
  <cols>
    <col min="1" max="1" width="15.5703125" bestFit="1" customWidth="1"/>
    <col min="2" max="2" width="48.85546875" customWidth="1"/>
    <col min="3" max="6" width="21.85546875" customWidth="1"/>
    <col min="7" max="7" width="23.7109375" customWidth="1"/>
  </cols>
  <sheetData>
    <row r="1" spans="1:7" s="57" customFormat="1" ht="20.100000000000001" customHeight="1">
      <c r="A1" s="226" t="s">
        <v>0</v>
      </c>
      <c r="B1" s="227"/>
      <c r="C1" s="227"/>
      <c r="D1" s="228"/>
      <c r="E1" s="228"/>
      <c r="F1" s="228"/>
      <c r="G1" s="228"/>
    </row>
    <row r="2" spans="1:7" s="57" customFormat="1" ht="20.100000000000001" customHeight="1">
      <c r="A2" s="232" t="s">
        <v>437</v>
      </c>
      <c r="B2" s="232"/>
      <c r="C2" s="232"/>
      <c r="D2" s="232"/>
      <c r="E2" s="232"/>
      <c r="F2" s="232"/>
      <c r="G2" s="232"/>
    </row>
    <row r="3" spans="1:7" s="57" customFormat="1" ht="20.100000000000001" customHeight="1">
      <c r="A3" s="229" t="s">
        <v>438</v>
      </c>
      <c r="B3" s="230"/>
      <c r="C3" s="230"/>
      <c r="D3" s="231"/>
      <c r="E3" s="231"/>
      <c r="F3" s="231"/>
      <c r="G3" s="231"/>
    </row>
    <row r="4" spans="1:7" s="57" customFormat="1" ht="52.5" customHeight="1">
      <c r="A4" s="50" t="s">
        <v>1</v>
      </c>
      <c r="B4" s="48" t="s">
        <v>2</v>
      </c>
      <c r="C4" s="58" t="s">
        <v>420</v>
      </c>
      <c r="D4" s="221" t="s">
        <v>446</v>
      </c>
      <c r="E4" s="221" t="s">
        <v>447</v>
      </c>
      <c r="F4" s="204" t="s">
        <v>448</v>
      </c>
      <c r="G4" s="204" t="s">
        <v>445</v>
      </c>
    </row>
    <row r="5" spans="1:7" s="61" customFormat="1" ht="20.100000000000001" customHeight="1">
      <c r="A5" s="59"/>
      <c r="B5" s="60"/>
      <c r="C5" s="72"/>
      <c r="D5" s="72"/>
      <c r="E5" s="72"/>
      <c r="F5" s="72"/>
      <c r="G5" s="72" t="s">
        <v>31</v>
      </c>
    </row>
    <row r="6" spans="1:7" s="61" customFormat="1" ht="20.100000000000001" customHeight="1">
      <c r="A6" s="59"/>
      <c r="B6" s="60"/>
      <c r="C6" s="60"/>
      <c r="D6" s="60"/>
      <c r="E6" s="60"/>
      <c r="F6" s="60"/>
      <c r="G6" s="60"/>
    </row>
    <row r="7" spans="1:7" s="61" customFormat="1" ht="20.100000000000001" customHeight="1">
      <c r="A7" s="62">
        <v>1</v>
      </c>
      <c r="B7" s="63" t="s">
        <v>83</v>
      </c>
      <c r="C7" s="60"/>
      <c r="D7" s="60"/>
      <c r="E7" s="60"/>
      <c r="F7" s="60"/>
      <c r="G7" s="60"/>
    </row>
    <row r="8" spans="1:7" s="61" customFormat="1" ht="20.100000000000001" customHeight="1">
      <c r="A8" s="59" t="s">
        <v>85</v>
      </c>
      <c r="B8" s="60" t="s">
        <v>32</v>
      </c>
      <c r="C8" s="64">
        <f>SUM('DETAILED REV BUDGET'!C629)</f>
        <v>5391000</v>
      </c>
      <c r="D8" s="64">
        <f>PRODUCT(C8,1.05)</f>
        <v>5660550</v>
      </c>
      <c r="E8" s="64">
        <f>PRODUCT(D8,1.05)</f>
        <v>5943577.5</v>
      </c>
      <c r="F8" s="64">
        <f>SUM(E8)</f>
        <v>5943577.5</v>
      </c>
      <c r="G8" s="64">
        <v>2802555</v>
      </c>
    </row>
    <row r="9" spans="1:7" s="61" customFormat="1" ht="20.100000000000001" customHeight="1">
      <c r="A9" s="59" t="s">
        <v>86</v>
      </c>
      <c r="B9" s="60" t="s">
        <v>33</v>
      </c>
      <c r="C9" s="64">
        <f t="shared" ref="C9:C18" si="0">PRODUCT(G9,1.05)</f>
        <v>0</v>
      </c>
      <c r="D9" s="64">
        <f t="shared" ref="D9:E9" si="1">PRODUCT(C9,1.05)</f>
        <v>0</v>
      </c>
      <c r="E9" s="64">
        <f t="shared" si="1"/>
        <v>0</v>
      </c>
      <c r="F9" s="64">
        <f>SUM(C9:E9)</f>
        <v>0</v>
      </c>
      <c r="G9" s="64">
        <v>0</v>
      </c>
    </row>
    <row r="10" spans="1:7" s="61" customFormat="1" ht="20.100000000000001" customHeight="1">
      <c r="A10" s="59" t="s">
        <v>34</v>
      </c>
      <c r="B10" s="60" t="s">
        <v>35</v>
      </c>
      <c r="C10" s="64">
        <f>SUM('DETAILED REV BUDGET'!C727)</f>
        <v>33570000</v>
      </c>
      <c r="D10" s="64">
        <f t="shared" ref="D10:E10" si="2">PRODUCT(C10,1.05)</f>
        <v>35248500</v>
      </c>
      <c r="E10" s="64">
        <f t="shared" si="2"/>
        <v>37010925</v>
      </c>
      <c r="F10" s="64">
        <f t="shared" ref="F10:F15" si="3">SUM(E10)</f>
        <v>37010925</v>
      </c>
      <c r="G10" s="64">
        <v>26796262.5</v>
      </c>
    </row>
    <row r="11" spans="1:7" s="61" customFormat="1" ht="20.100000000000001" customHeight="1">
      <c r="A11" s="59" t="s">
        <v>36</v>
      </c>
      <c r="B11" s="60" t="s">
        <v>37</v>
      </c>
      <c r="C11" s="64">
        <f>SUM('DETAILED REV BUDGET'!C760)</f>
        <v>4412000</v>
      </c>
      <c r="D11" s="64">
        <f t="shared" ref="D11:E11" si="4">PRODUCT(C11,1.05)</f>
        <v>4632600</v>
      </c>
      <c r="E11" s="64">
        <f t="shared" si="4"/>
        <v>4864230</v>
      </c>
      <c r="F11" s="64">
        <f t="shared" si="3"/>
        <v>4864230</v>
      </c>
      <c r="G11" s="64">
        <v>4279739.625</v>
      </c>
    </row>
    <row r="12" spans="1:7" s="61" customFormat="1" ht="20.100000000000001" customHeight="1">
      <c r="A12" s="59" t="s">
        <v>38</v>
      </c>
      <c r="B12" s="60" t="s">
        <v>39</v>
      </c>
      <c r="C12" s="64">
        <f>SUM('DETAILED REV BUDGET'!C667)</f>
        <v>200000</v>
      </c>
      <c r="D12" s="64">
        <f t="shared" ref="D12:E12" si="5">PRODUCT(C12,1.05)</f>
        <v>210000</v>
      </c>
      <c r="E12" s="64">
        <f t="shared" si="5"/>
        <v>220500</v>
      </c>
      <c r="F12" s="64">
        <f t="shared" si="3"/>
        <v>220500</v>
      </c>
      <c r="G12" s="64">
        <v>165375</v>
      </c>
    </row>
    <row r="13" spans="1:7" s="61" customFormat="1" ht="20.100000000000001" customHeight="1">
      <c r="A13" s="59" t="s">
        <v>34</v>
      </c>
      <c r="B13" s="60" t="s">
        <v>40</v>
      </c>
      <c r="C13" s="64">
        <f>SUM('DETAILED REV BUDGET'!C933)</f>
        <v>333264000</v>
      </c>
      <c r="D13" s="64">
        <f t="shared" ref="D13:E13" si="6">PRODUCT(C13,1.05)</f>
        <v>349927200</v>
      </c>
      <c r="E13" s="64">
        <f t="shared" si="6"/>
        <v>367423560</v>
      </c>
      <c r="F13" s="64">
        <f t="shared" si="3"/>
        <v>367423560</v>
      </c>
      <c r="G13" s="65">
        <v>323555085</v>
      </c>
    </row>
    <row r="14" spans="1:7" s="61" customFormat="1" ht="20.100000000000001" customHeight="1">
      <c r="A14" s="59" t="s">
        <v>41</v>
      </c>
      <c r="B14" s="60" t="s">
        <v>42</v>
      </c>
      <c r="C14" s="64">
        <f>SUM('DETAILED REV BUDGET'!C799)</f>
        <v>102000</v>
      </c>
      <c r="D14" s="64">
        <f t="shared" ref="D14:E14" si="7">PRODUCT(C14,1.05)</f>
        <v>107100</v>
      </c>
      <c r="E14" s="64">
        <f t="shared" si="7"/>
        <v>112455</v>
      </c>
      <c r="F14" s="64">
        <f t="shared" si="3"/>
        <v>112455</v>
      </c>
      <c r="G14" s="64">
        <v>98122.5</v>
      </c>
    </row>
    <row r="15" spans="1:7" s="61" customFormat="1" ht="20.100000000000001" customHeight="1">
      <c r="A15" s="59" t="s">
        <v>34</v>
      </c>
      <c r="B15" s="60" t="s">
        <v>43</v>
      </c>
      <c r="C15" s="64">
        <f>SUM('DETAILED REV BUDGET'!C846)</f>
        <v>407892000</v>
      </c>
      <c r="D15" s="64">
        <f t="shared" ref="D15:E15" si="8">PRODUCT(C15,1.05)</f>
        <v>428286600</v>
      </c>
      <c r="E15" s="64">
        <f t="shared" si="8"/>
        <v>449700930</v>
      </c>
      <c r="F15" s="64">
        <f t="shared" si="3"/>
        <v>449700930</v>
      </c>
      <c r="G15" s="64">
        <v>396000000</v>
      </c>
    </row>
    <row r="16" spans="1:7" s="61" customFormat="1" ht="20.100000000000001" customHeight="1">
      <c r="A16" s="59" t="s">
        <v>44</v>
      </c>
      <c r="B16" s="60" t="s">
        <v>45</v>
      </c>
      <c r="C16" s="170"/>
      <c r="D16" s="64"/>
      <c r="E16" s="64"/>
      <c r="F16" s="170"/>
      <c r="G16" s="66"/>
    </row>
    <row r="17" spans="1:7" s="61" customFormat="1" ht="20.100000000000001" customHeight="1">
      <c r="A17" s="59"/>
      <c r="B17" s="60" t="s">
        <v>84</v>
      </c>
      <c r="C17" s="64">
        <f>SUM('DETAILED REV BUDGET'!C890)</f>
        <v>1004528000</v>
      </c>
      <c r="D17" s="64">
        <f t="shared" ref="D17:E17" si="9">PRODUCT(C17,1.05)</f>
        <v>1054754400</v>
      </c>
      <c r="E17" s="64">
        <f t="shared" si="9"/>
        <v>1107492120</v>
      </c>
      <c r="F17" s="64">
        <f>SUM(E17)</f>
        <v>1107492120</v>
      </c>
      <c r="G17" s="66">
        <v>25798500</v>
      </c>
    </row>
    <row r="18" spans="1:7" s="61" customFormat="1" ht="20.100000000000001" customHeight="1">
      <c r="A18" s="171" t="s">
        <v>426</v>
      </c>
      <c r="B18" s="60" t="s">
        <v>46</v>
      </c>
      <c r="C18" s="64">
        <f t="shared" si="0"/>
        <v>0</v>
      </c>
      <c r="D18" s="64">
        <f t="shared" ref="D18:E18" si="10">PRODUCT(C18,1.05)</f>
        <v>0</v>
      </c>
      <c r="E18" s="64">
        <f t="shared" si="10"/>
        <v>0</v>
      </c>
      <c r="F18" s="64">
        <f>SUM(C18:E18)</f>
        <v>0</v>
      </c>
      <c r="G18" s="64">
        <v>0</v>
      </c>
    </row>
    <row r="19" spans="1:7" s="61" customFormat="1" ht="20.100000000000001" customHeight="1">
      <c r="A19" s="59"/>
      <c r="B19" s="60"/>
      <c r="C19" s="67">
        <f>SUM(C8:C18)</f>
        <v>1789359000</v>
      </c>
      <c r="D19" s="67">
        <f t="shared" ref="D19:E19" si="11">PRODUCT(C19,1.05)</f>
        <v>1878826950</v>
      </c>
      <c r="E19" s="67">
        <f t="shared" si="11"/>
        <v>1972768297.5</v>
      </c>
      <c r="F19" s="67">
        <f>SUM(F17:F18)</f>
        <v>1107492120</v>
      </c>
      <c r="G19" s="67">
        <v>779495639.625</v>
      </c>
    </row>
    <row r="20" spans="1:7" s="61" customFormat="1" ht="20.100000000000001" customHeight="1">
      <c r="A20" s="62">
        <v>2</v>
      </c>
      <c r="B20" s="63" t="s">
        <v>47</v>
      </c>
      <c r="C20" s="64"/>
      <c r="D20" s="64"/>
      <c r="E20" s="64"/>
      <c r="F20" s="64"/>
      <c r="G20" s="64"/>
    </row>
    <row r="21" spans="1:7" s="61" customFormat="1" ht="20.100000000000001" customHeight="1">
      <c r="A21" s="68" t="s">
        <v>48</v>
      </c>
      <c r="B21" s="60" t="s">
        <v>49</v>
      </c>
      <c r="C21" s="64">
        <f>SUM('DETAILED REV BUDGET'!C304)</f>
        <v>1257388000</v>
      </c>
      <c r="D21" s="64">
        <f t="shared" ref="D21:E21" si="12">PRODUCT(C21,1.05)</f>
        <v>1320257400</v>
      </c>
      <c r="E21" s="64">
        <f t="shared" si="12"/>
        <v>1386270270</v>
      </c>
      <c r="F21" s="64">
        <f t="shared" ref="F21:F30" si="13">SUM(E21)</f>
        <v>1386270270</v>
      </c>
      <c r="G21" s="64">
        <v>1220096762.5</v>
      </c>
    </row>
    <row r="22" spans="1:7" s="61" customFormat="1" ht="20.100000000000001" customHeight="1">
      <c r="A22" s="59" t="s">
        <v>50</v>
      </c>
      <c r="B22" s="60" t="s">
        <v>51</v>
      </c>
      <c r="C22" s="64">
        <f>SUM('DETAILED REV BUDGET'!C89)</f>
        <v>7015713000</v>
      </c>
      <c r="D22" s="64">
        <f t="shared" ref="D22:E22" si="14">PRODUCT(C22,1.05)</f>
        <v>7366498650</v>
      </c>
      <c r="E22" s="64">
        <f t="shared" si="14"/>
        <v>7734823582.5</v>
      </c>
      <c r="F22" s="64">
        <f t="shared" si="13"/>
        <v>7734823582.5</v>
      </c>
      <c r="G22" s="64">
        <v>12375745237.5</v>
      </c>
    </row>
    <row r="23" spans="1:7" s="61" customFormat="1" ht="20.100000000000001" customHeight="1">
      <c r="A23" s="59" t="s">
        <v>52</v>
      </c>
      <c r="B23" s="60" t="s">
        <v>53</v>
      </c>
      <c r="C23" s="64">
        <f>SUM('DETAILED REV BUDGET'!C513)</f>
        <v>352504000</v>
      </c>
      <c r="D23" s="64">
        <f t="shared" ref="D23:E23" si="15">PRODUCT(C23,1.05)</f>
        <v>370129200</v>
      </c>
      <c r="E23" s="64">
        <f t="shared" si="15"/>
        <v>388635660</v>
      </c>
      <c r="F23" s="64">
        <f t="shared" si="13"/>
        <v>388635660</v>
      </c>
      <c r="G23" s="64">
        <v>342232355</v>
      </c>
    </row>
    <row r="24" spans="1:7" s="61" customFormat="1" ht="20.100000000000001" customHeight="1">
      <c r="A24" s="59" t="s">
        <v>54</v>
      </c>
      <c r="B24" s="60" t="s">
        <v>55</v>
      </c>
      <c r="C24" s="64">
        <f>SUM('DETAILED REV BUDGET'!C245)</f>
        <v>2219102250</v>
      </c>
      <c r="D24" s="64">
        <f t="shared" ref="D24:E24" si="16">PRODUCT(C24,1.05)</f>
        <v>2330057362.5</v>
      </c>
      <c r="E24" s="64">
        <f t="shared" si="16"/>
        <v>2446560230.625</v>
      </c>
      <c r="F24" s="64">
        <f t="shared" si="13"/>
        <v>2446560230.625</v>
      </c>
      <c r="G24" s="64">
        <v>2118726250</v>
      </c>
    </row>
    <row r="25" spans="1:7" s="61" customFormat="1" ht="20.100000000000001" customHeight="1">
      <c r="A25" s="59" t="s">
        <v>56</v>
      </c>
      <c r="B25" s="60" t="s">
        <v>424</v>
      </c>
      <c r="C25" s="64">
        <f>SUM('DETAILED REV BUDGET'!C1023)</f>
        <v>58426000</v>
      </c>
      <c r="D25" s="64">
        <f t="shared" ref="D25:E25" si="17">PRODUCT(C25,1.05)</f>
        <v>61347300</v>
      </c>
      <c r="E25" s="64">
        <f t="shared" si="17"/>
        <v>64414665</v>
      </c>
      <c r="F25" s="64">
        <f t="shared" si="13"/>
        <v>64414665</v>
      </c>
      <c r="G25" s="64">
        <v>56723625</v>
      </c>
    </row>
    <row r="26" spans="1:7" s="61" customFormat="1" ht="20.100000000000001" customHeight="1">
      <c r="A26" s="59" t="s">
        <v>57</v>
      </c>
      <c r="B26" s="60" t="s">
        <v>58</v>
      </c>
      <c r="C26" s="64">
        <f>SUM('DETAILED REV BUDGET'!C199)</f>
        <v>124294000</v>
      </c>
      <c r="D26" s="64">
        <f t="shared" ref="D26:E26" si="18">PRODUCT(C26,1.05)</f>
        <v>130508700</v>
      </c>
      <c r="E26" s="64">
        <f t="shared" si="18"/>
        <v>137034135</v>
      </c>
      <c r="F26" s="64">
        <f t="shared" si="13"/>
        <v>137034135</v>
      </c>
      <c r="G26" s="64">
        <v>120671932.5</v>
      </c>
    </row>
    <row r="27" spans="1:7" s="61" customFormat="1" ht="20.100000000000001" customHeight="1">
      <c r="A27" s="59" t="s">
        <v>59</v>
      </c>
      <c r="B27" s="60" t="s">
        <v>60</v>
      </c>
      <c r="C27" s="64">
        <f>SUM('DETAILED REV BUDGET'!C173)</f>
        <v>709785000</v>
      </c>
      <c r="D27" s="64">
        <f t="shared" ref="D27:E27" si="19">PRODUCT(C27,1.05)</f>
        <v>745274250</v>
      </c>
      <c r="E27" s="64">
        <f t="shared" si="19"/>
        <v>782537962.5</v>
      </c>
      <c r="F27" s="64">
        <f t="shared" si="13"/>
        <v>782537962.5</v>
      </c>
      <c r="G27" s="64">
        <v>675782887.5</v>
      </c>
    </row>
    <row r="28" spans="1:7" s="61" customFormat="1" ht="20.100000000000001" customHeight="1">
      <c r="A28" s="210" t="s">
        <v>100</v>
      </c>
      <c r="B28" s="60" t="s">
        <v>441</v>
      </c>
      <c r="C28" s="64">
        <f>SUM('DETAILED REV BUDGET'!C33)</f>
        <v>7015646000</v>
      </c>
      <c r="D28" s="64">
        <f t="shared" ref="D28:E28" si="20">PRODUCT(C28,1.05)</f>
        <v>7366428300</v>
      </c>
      <c r="E28" s="64">
        <f t="shared" si="20"/>
        <v>7734749715</v>
      </c>
      <c r="F28" s="64">
        <f t="shared" si="13"/>
        <v>7734749715</v>
      </c>
      <c r="G28" s="69">
        <v>6811302500</v>
      </c>
    </row>
    <row r="29" spans="1:7" s="61" customFormat="1" ht="20.100000000000001" customHeight="1">
      <c r="A29" s="59"/>
      <c r="B29" s="60" t="s">
        <v>61</v>
      </c>
      <c r="C29" s="64">
        <f>SUM('DETAILED REV BUDGET'!C102)</f>
        <v>315000</v>
      </c>
      <c r="D29" s="64">
        <f t="shared" ref="D29:E29" si="21">PRODUCT(C29,1.05)</f>
        <v>330750</v>
      </c>
      <c r="E29" s="64">
        <f t="shared" si="21"/>
        <v>347287.5</v>
      </c>
      <c r="F29" s="64">
        <f t="shared" si="13"/>
        <v>347287.5</v>
      </c>
      <c r="G29" s="64">
        <v>305392.5</v>
      </c>
    </row>
    <row r="30" spans="1:7" s="61" customFormat="1" ht="20.100000000000001" customHeight="1">
      <c r="A30" s="59"/>
      <c r="B30" s="60" t="s">
        <v>62</v>
      </c>
      <c r="C30" s="64">
        <f>SUM('DETAILED REV BUDGET'!C334)</f>
        <v>57415000</v>
      </c>
      <c r="D30" s="64">
        <f t="shared" ref="D30:E30" si="22">PRODUCT(C30,1.05)</f>
        <v>60285750</v>
      </c>
      <c r="E30" s="64">
        <f t="shared" si="22"/>
        <v>63300037.5</v>
      </c>
      <c r="F30" s="64">
        <f t="shared" si="13"/>
        <v>63300037.5</v>
      </c>
      <c r="G30" s="64">
        <v>37809135</v>
      </c>
    </row>
    <row r="31" spans="1:7" s="61" customFormat="1" ht="20.100000000000001" customHeight="1">
      <c r="A31" s="59"/>
      <c r="B31" s="60"/>
      <c r="C31" s="67">
        <f>SUM(C21:C30)</f>
        <v>18810588250</v>
      </c>
      <c r="D31" s="67">
        <f t="shared" ref="D31:E31" si="23">PRODUCT(C31,1.05)</f>
        <v>19751117662.5</v>
      </c>
      <c r="E31" s="67">
        <f t="shared" si="23"/>
        <v>20738673545.625</v>
      </c>
      <c r="F31" s="67">
        <f>SUM(F21:F30)</f>
        <v>20738673545.625</v>
      </c>
      <c r="G31" s="67">
        <v>16948093577.5</v>
      </c>
    </row>
    <row r="32" spans="1:7" s="61" customFormat="1" ht="20.100000000000001" customHeight="1">
      <c r="A32" s="62">
        <v>3</v>
      </c>
      <c r="B32" s="63" t="s">
        <v>63</v>
      </c>
      <c r="C32" s="64"/>
      <c r="D32" s="64"/>
      <c r="E32" s="64"/>
      <c r="F32" s="64"/>
      <c r="G32" s="64"/>
    </row>
    <row r="33" spans="1:7" s="61" customFormat="1" ht="20.100000000000001" customHeight="1">
      <c r="A33" s="59" t="s">
        <v>64</v>
      </c>
      <c r="B33" s="60" t="s">
        <v>65</v>
      </c>
      <c r="C33" s="64">
        <f>SUM('DETAILED REV BUDGET'!C580)</f>
        <v>32000</v>
      </c>
      <c r="D33" s="64">
        <f t="shared" ref="D33:E33" si="24">PRODUCT(C33,1.05)</f>
        <v>33600</v>
      </c>
      <c r="E33" s="64">
        <f t="shared" si="24"/>
        <v>35280</v>
      </c>
      <c r="F33" s="64">
        <f>SUM(E33)</f>
        <v>35280</v>
      </c>
      <c r="G33" s="64">
        <v>30870</v>
      </c>
    </row>
    <row r="34" spans="1:7" s="61" customFormat="1" ht="20.100000000000001" customHeight="1">
      <c r="A34" s="59" t="s">
        <v>66</v>
      </c>
      <c r="B34" s="60" t="s">
        <v>67</v>
      </c>
      <c r="C34" s="64">
        <f>SUM('DETAILED REV BUDGET'!C552)</f>
        <v>540987000</v>
      </c>
      <c r="D34" s="64">
        <f t="shared" ref="D34:E34" si="25">PRODUCT(C34,1.05)</f>
        <v>568036350</v>
      </c>
      <c r="E34" s="64">
        <f t="shared" si="25"/>
        <v>596438167.5</v>
      </c>
      <c r="F34" s="64">
        <f>SUM(E34)</f>
        <v>596438167.5</v>
      </c>
      <c r="G34" s="64">
        <v>525221490</v>
      </c>
    </row>
    <row r="35" spans="1:7" s="61" customFormat="1" ht="20.100000000000001" customHeight="1">
      <c r="A35" s="59"/>
      <c r="B35" s="60"/>
      <c r="C35" s="67">
        <f>SUM(C33:C34)</f>
        <v>541019000</v>
      </c>
      <c r="D35" s="67">
        <f t="shared" ref="D35:E35" si="26">PRODUCT(C35,1.05)</f>
        <v>568069950</v>
      </c>
      <c r="E35" s="67">
        <f t="shared" si="26"/>
        <v>596473447.5</v>
      </c>
      <c r="F35" s="67">
        <f>SUM(F33:F34)</f>
        <v>596473447.5</v>
      </c>
      <c r="G35" s="67">
        <v>525252360</v>
      </c>
    </row>
    <row r="36" spans="1:7" s="61" customFormat="1" ht="20.100000000000001" customHeight="1">
      <c r="A36" s="59"/>
      <c r="B36" s="60"/>
      <c r="C36" s="64"/>
      <c r="D36" s="64"/>
      <c r="E36" s="64"/>
      <c r="F36" s="64"/>
      <c r="G36" s="64"/>
    </row>
    <row r="37" spans="1:7" s="61" customFormat="1" ht="20.100000000000001" customHeight="1">
      <c r="A37" s="62">
        <v>5</v>
      </c>
      <c r="B37" s="63" t="s">
        <v>68</v>
      </c>
      <c r="C37" s="64"/>
      <c r="D37" s="64"/>
      <c r="E37" s="64"/>
      <c r="F37" s="64"/>
      <c r="G37" s="64"/>
    </row>
    <row r="38" spans="1:7" s="61" customFormat="1" ht="20.100000000000001" customHeight="1">
      <c r="A38" s="59" t="s">
        <v>69</v>
      </c>
      <c r="B38" s="60" t="s">
        <v>70</v>
      </c>
      <c r="C38" s="64">
        <f>SUM('DETAILED REV BUDGET'!C466)</f>
        <v>890053000</v>
      </c>
      <c r="D38" s="64">
        <f t="shared" ref="D38:E38" si="27">PRODUCT(C38,1.05)</f>
        <v>934555650</v>
      </c>
      <c r="E38" s="64">
        <f t="shared" si="27"/>
        <v>981283432.5</v>
      </c>
      <c r="F38" s="64">
        <f>SUM(E38)</f>
        <v>981283432.5</v>
      </c>
      <c r="G38" s="64">
        <v>863909077.5</v>
      </c>
    </row>
    <row r="39" spans="1:7" s="61" customFormat="1" ht="20.100000000000001" customHeight="1">
      <c r="A39" s="59" t="s">
        <v>71</v>
      </c>
      <c r="B39" s="60" t="s">
        <v>72</v>
      </c>
      <c r="C39" s="64">
        <f>SUM('DETAILED REV BUDGET'!C409)</f>
        <v>1706000</v>
      </c>
      <c r="D39" s="64">
        <f t="shared" ref="D39:E39" si="28">PRODUCT(C39,1.05)</f>
        <v>1791300</v>
      </c>
      <c r="E39" s="64">
        <f t="shared" si="28"/>
        <v>1880865</v>
      </c>
      <c r="F39" s="64">
        <f>SUM(E39)</f>
        <v>1880865</v>
      </c>
      <c r="G39" s="64">
        <v>1653750</v>
      </c>
    </row>
    <row r="40" spans="1:7" s="61" customFormat="1" ht="20.100000000000001" customHeight="1">
      <c r="A40" s="59" t="s">
        <v>73</v>
      </c>
      <c r="B40" s="60" t="s">
        <v>74</v>
      </c>
      <c r="C40" s="64">
        <f>SUM('DETAILED REV BUDGET'!C374)</f>
        <v>132026000</v>
      </c>
      <c r="D40" s="64">
        <f t="shared" ref="D40:E40" si="29">PRODUCT(C40,1.05)</f>
        <v>138627300</v>
      </c>
      <c r="E40" s="64">
        <f t="shared" si="29"/>
        <v>145558665</v>
      </c>
      <c r="F40" s="64">
        <f>SUM(E40)</f>
        <v>145558665</v>
      </c>
      <c r="G40" s="64">
        <v>128176650</v>
      </c>
    </row>
    <row r="41" spans="1:7" s="61" customFormat="1" ht="20.100000000000001" customHeight="1">
      <c r="A41" s="59" t="s">
        <v>75</v>
      </c>
      <c r="B41" s="60" t="s">
        <v>76</v>
      </c>
      <c r="C41" s="64">
        <f>SUM('DETAILED REV BUDGET'!C1116)</f>
        <v>13462000</v>
      </c>
      <c r="D41" s="64">
        <f t="shared" ref="D41:E41" si="30">PRODUCT(C41,1.05)</f>
        <v>14135100</v>
      </c>
      <c r="E41" s="64">
        <f t="shared" si="30"/>
        <v>14841855</v>
      </c>
      <c r="F41" s="64">
        <f>SUM(E41)</f>
        <v>14841855</v>
      </c>
      <c r="G41" s="64">
        <v>13064625</v>
      </c>
    </row>
    <row r="42" spans="1:7" s="61" customFormat="1" ht="20.100000000000001" customHeight="1">
      <c r="A42" s="59" t="s">
        <v>77</v>
      </c>
      <c r="B42" s="60" t="s">
        <v>78</v>
      </c>
      <c r="C42" s="64">
        <f>SUM('DETAILED REV BUDGET'!C1072)</f>
        <v>66780000</v>
      </c>
      <c r="D42" s="64">
        <f t="shared" ref="D42:E42" si="31">PRODUCT(C42,1.05)</f>
        <v>70119000</v>
      </c>
      <c r="E42" s="64">
        <f t="shared" si="31"/>
        <v>73624950</v>
      </c>
      <c r="F42" s="64">
        <f>SUM(E42)</f>
        <v>73624950</v>
      </c>
      <c r="G42" s="64">
        <v>63598637.5</v>
      </c>
    </row>
    <row r="43" spans="1:7" s="61" customFormat="1" ht="20.100000000000001" customHeight="1">
      <c r="A43" s="59">
        <v>53900100100</v>
      </c>
      <c r="B43" s="60" t="s">
        <v>79</v>
      </c>
      <c r="C43" s="64" t="s">
        <v>147</v>
      </c>
      <c r="D43" s="64"/>
      <c r="E43" s="64"/>
      <c r="F43" s="64"/>
      <c r="G43" s="69" t="s">
        <v>147</v>
      </c>
    </row>
    <row r="44" spans="1:7" s="61" customFormat="1" ht="20.100000000000001" customHeight="1">
      <c r="A44" s="59">
        <v>55100100100</v>
      </c>
      <c r="B44" s="60" t="s">
        <v>423</v>
      </c>
      <c r="C44" s="64">
        <f>SUM('DETAILED REV BUDGET'!C975)</f>
        <v>150237000</v>
      </c>
      <c r="D44" s="64">
        <f t="shared" ref="D44:E44" si="32">PRODUCT(C44,1.05)</f>
        <v>157748850</v>
      </c>
      <c r="E44" s="64">
        <f t="shared" si="32"/>
        <v>165636292.5</v>
      </c>
      <c r="F44" s="64">
        <f>SUM(E44)</f>
        <v>165636292.5</v>
      </c>
      <c r="G44" s="69">
        <v>1026721255.0799999</v>
      </c>
    </row>
    <row r="45" spans="1:7" s="61" customFormat="1" ht="20.100000000000001" customHeight="1">
      <c r="A45" s="59"/>
      <c r="B45" s="60" t="s">
        <v>80</v>
      </c>
      <c r="C45" s="64"/>
      <c r="D45" s="64"/>
      <c r="E45" s="64"/>
      <c r="F45" s="64"/>
      <c r="G45" s="64"/>
    </row>
    <row r="46" spans="1:7" s="61" customFormat="1" ht="20.100000000000001" customHeight="1">
      <c r="A46" s="59"/>
      <c r="B46" s="60" t="s">
        <v>81</v>
      </c>
      <c r="C46" s="64"/>
      <c r="D46" s="64"/>
      <c r="E46" s="64"/>
      <c r="F46" s="64"/>
      <c r="G46" s="64"/>
    </row>
    <row r="47" spans="1:7" s="61" customFormat="1" ht="20.100000000000001" customHeight="1">
      <c r="A47" s="59"/>
      <c r="B47" s="63"/>
      <c r="C47" s="67">
        <f>SUM(C38:C46)</f>
        <v>1254264000</v>
      </c>
      <c r="D47" s="67">
        <f t="shared" ref="D47:E47" si="33">PRODUCT(C47,1.05)</f>
        <v>1316977200</v>
      </c>
      <c r="E47" s="67">
        <f t="shared" si="33"/>
        <v>1382826060</v>
      </c>
      <c r="F47" s="67">
        <f>SUM(D47:E47)</f>
        <v>2699803260</v>
      </c>
      <c r="G47" s="67">
        <v>2097123995.0799999</v>
      </c>
    </row>
    <row r="48" spans="1:7" s="61" customFormat="1" ht="20.100000000000001" customHeight="1">
      <c r="A48" s="233" t="s">
        <v>390</v>
      </c>
      <c r="B48" s="225"/>
      <c r="C48" s="67">
        <f>SUM('DETAILED REV BUDGET'!C1172)</f>
        <v>6837042532</v>
      </c>
      <c r="D48" s="67">
        <f t="shared" ref="D48:E48" si="34">PRODUCT(C48,1.05)</f>
        <v>7178894658.6000004</v>
      </c>
      <c r="E48" s="67">
        <f t="shared" si="34"/>
        <v>7537839391.5300007</v>
      </c>
      <c r="F48" s="67">
        <f>SUM(E48)</f>
        <v>7537839391.5300007</v>
      </c>
      <c r="G48" s="67">
        <v>9274037062.5</v>
      </c>
    </row>
    <row r="49" spans="1:7" s="61" customFormat="1" ht="20.100000000000001" customHeight="1">
      <c r="A49" s="234" t="s">
        <v>82</v>
      </c>
      <c r="B49" s="235"/>
      <c r="C49" s="67">
        <f>C19+C31+C35+C47+C48</f>
        <v>29232272782</v>
      </c>
      <c r="D49" s="67">
        <f t="shared" ref="D49:E49" si="35">PRODUCT(C49,1.05)</f>
        <v>30693886421.100002</v>
      </c>
      <c r="E49" s="67">
        <f t="shared" si="35"/>
        <v>32228580742.155003</v>
      </c>
      <c r="F49" s="67">
        <f>SUM(C49:E49)</f>
        <v>92154739945.255005</v>
      </c>
      <c r="G49" s="67">
        <v>29624002634.705002</v>
      </c>
    </row>
    <row r="50" spans="1:7" s="61" customFormat="1" ht="20.100000000000001" customHeight="1" thickBot="1">
      <c r="A50" s="70"/>
      <c r="B50" s="71"/>
      <c r="C50" s="71"/>
      <c r="D50" s="71"/>
      <c r="E50" s="71"/>
      <c r="F50" s="71"/>
      <c r="G50" s="71"/>
    </row>
    <row r="52" spans="1:7">
      <c r="C52" s="199">
        <f>SUM(C49-'Nature-CRF'!C28)</f>
        <v>0</v>
      </c>
      <c r="D52" s="199"/>
      <c r="E52" s="199"/>
      <c r="F52" s="199"/>
    </row>
  </sheetData>
  <mergeCells count="5">
    <mergeCell ref="A1:G1"/>
    <mergeCell ref="A3:G3"/>
    <mergeCell ref="A2:G2"/>
    <mergeCell ref="A48:B48"/>
    <mergeCell ref="A49:B49"/>
  </mergeCells>
  <pageMargins left="0.7" right="0.7" top="0.75" bottom="0.75" header="0.3" footer="0.3"/>
  <pageSetup scale="69" firstPageNumber="15" orientation="landscape" useFirstPageNumber="1" verticalDpi="0" r:id="rId1"/>
  <headerFooter>
    <oddFooter>&amp;C&amp;"Calibri,Bold"&amp;16&amp;P</oddFooter>
  </headerFooter>
  <rowBreaks count="1" manualBreakCount="1">
    <brk id="35" max="6" man="1"/>
  </rowBreaks>
</worksheet>
</file>

<file path=xl/worksheets/sheet3.xml><?xml version="1.0" encoding="utf-8"?>
<worksheet xmlns="http://schemas.openxmlformats.org/spreadsheetml/2006/main" xmlns:r="http://schemas.openxmlformats.org/officeDocument/2006/relationships">
  <dimension ref="A1:X121"/>
  <sheetViews>
    <sheetView view="pageBreakPreview" zoomScale="60" workbookViewId="0">
      <selection activeCell="F78" sqref="F78"/>
    </sheetView>
  </sheetViews>
  <sheetFormatPr defaultColWidth="13.7109375" defaultRowHeight="18" customHeight="1"/>
  <cols>
    <col min="1" max="1" width="17.5703125" style="16" customWidth="1"/>
    <col min="2" max="2" width="59.85546875" style="16" customWidth="1"/>
    <col min="3" max="6" width="25.5703125" style="16" customWidth="1"/>
    <col min="7" max="7" width="25.140625" style="16" customWidth="1"/>
    <col min="8" max="8" width="27.7109375" style="215" bestFit="1" customWidth="1"/>
    <col min="9" max="9" width="31.28515625" style="16" customWidth="1"/>
    <col min="10" max="16384" width="13.7109375" style="16"/>
  </cols>
  <sheetData>
    <row r="1" spans="1:11" ht="18" customHeight="1">
      <c r="A1" s="236" t="s">
        <v>0</v>
      </c>
      <c r="B1" s="237"/>
      <c r="C1" s="237"/>
      <c r="D1" s="237"/>
      <c r="E1" s="237"/>
      <c r="F1" s="237"/>
      <c r="G1" s="237"/>
      <c r="H1" s="214"/>
    </row>
    <row r="2" spans="1:11" ht="18" customHeight="1">
      <c r="A2" s="232" t="s">
        <v>437</v>
      </c>
      <c r="B2" s="232"/>
      <c r="C2" s="232"/>
      <c r="D2" s="232"/>
      <c r="E2" s="232"/>
      <c r="F2" s="232"/>
      <c r="G2" s="232"/>
      <c r="H2" s="214"/>
    </row>
    <row r="3" spans="1:11" ht="18" customHeight="1">
      <c r="A3" s="238" t="s">
        <v>439</v>
      </c>
      <c r="B3" s="239"/>
      <c r="C3" s="239"/>
      <c r="D3" s="239"/>
      <c r="E3" s="239"/>
      <c r="F3" s="239"/>
      <c r="G3" s="239"/>
    </row>
    <row r="4" spans="1:11" ht="53.25" customHeight="1">
      <c r="A4" s="43" t="s">
        <v>1</v>
      </c>
      <c r="B4" s="46" t="s">
        <v>2</v>
      </c>
      <c r="C4" s="113" t="s">
        <v>420</v>
      </c>
      <c r="D4" s="221" t="s">
        <v>446</v>
      </c>
      <c r="E4" s="221" t="s">
        <v>447</v>
      </c>
      <c r="F4" s="204" t="s">
        <v>448</v>
      </c>
      <c r="G4" s="204" t="s">
        <v>445</v>
      </c>
    </row>
    <row r="5" spans="1:11" ht="32.25" customHeight="1">
      <c r="A5" s="42"/>
      <c r="B5" s="35" t="s">
        <v>131</v>
      </c>
      <c r="C5" s="34"/>
      <c r="D5" s="34"/>
      <c r="E5" s="34"/>
      <c r="F5" s="34"/>
      <c r="G5" s="34"/>
      <c r="J5" s="18"/>
      <c r="K5" s="18"/>
    </row>
    <row r="6" spans="1:11" ht="18" customHeight="1">
      <c r="A6" s="42">
        <v>11010100</v>
      </c>
      <c r="B6" s="34" t="s">
        <v>4</v>
      </c>
      <c r="C6" s="118">
        <f>SUM('Summ by Type-Nature'!C6)</f>
        <v>79132410507</v>
      </c>
      <c r="D6" s="118">
        <f>PRODUCT(C6,1.05)</f>
        <v>83089031032.350006</v>
      </c>
      <c r="E6" s="118">
        <f>PRODUCT(D6,1.05)</f>
        <v>87243482583.967514</v>
      </c>
      <c r="F6" s="118">
        <f>SUM(E6)</f>
        <v>87243482583.967514</v>
      </c>
      <c r="G6" s="36">
        <v>66391732106.249001</v>
      </c>
      <c r="I6" s="18"/>
      <c r="J6" s="18"/>
      <c r="K6" s="18"/>
    </row>
    <row r="7" spans="1:11" ht="18" customHeight="1">
      <c r="A7" s="42">
        <v>11010200</v>
      </c>
      <c r="B7" s="34" t="s">
        <v>5</v>
      </c>
      <c r="C7" s="118">
        <f>SUM('Summ by Type-Nature'!C7)</f>
        <v>19211069000</v>
      </c>
      <c r="D7" s="118">
        <f t="shared" ref="D7:E7" si="0">PRODUCT(C7,1.05)</f>
        <v>20171622450</v>
      </c>
      <c r="E7" s="118">
        <f t="shared" si="0"/>
        <v>21180203572.5</v>
      </c>
      <c r="F7" s="118">
        <f>SUM(E7)</f>
        <v>21180203572.5</v>
      </c>
      <c r="G7" s="36">
        <v>12211069400</v>
      </c>
    </row>
    <row r="8" spans="1:11" ht="18" customHeight="1">
      <c r="A8" s="42">
        <v>11010300</v>
      </c>
      <c r="B8" s="34" t="s">
        <v>6</v>
      </c>
      <c r="C8" s="36">
        <f>SUM('Summ by Type-Nature'!C8)</f>
        <v>19320240000</v>
      </c>
      <c r="D8" s="118">
        <f t="shared" ref="D8:E8" si="1">PRODUCT(C8,1.05)</f>
        <v>20286252000</v>
      </c>
      <c r="E8" s="118">
        <f t="shared" si="1"/>
        <v>21300564600</v>
      </c>
      <c r="F8" s="36">
        <f>SUM(E8)</f>
        <v>21300564600</v>
      </c>
      <c r="G8" s="36">
        <v>16900000000</v>
      </c>
      <c r="I8" s="19"/>
    </row>
    <row r="9" spans="1:11" ht="33" customHeight="1">
      <c r="A9" s="42"/>
      <c r="B9" s="37" t="s">
        <v>132</v>
      </c>
      <c r="C9" s="38">
        <f>SUM(C6:C8)</f>
        <v>117663719507</v>
      </c>
      <c r="D9" s="121">
        <f t="shared" ref="D9:E9" si="2">PRODUCT(C9,1.05)</f>
        <v>123546905482.35001</v>
      </c>
      <c r="E9" s="121">
        <f t="shared" si="2"/>
        <v>129724250756.46751</v>
      </c>
      <c r="F9" s="38">
        <f>SUM(F6:F8)</f>
        <v>129724250756.46751</v>
      </c>
      <c r="G9" s="38">
        <v>95502801506.248993</v>
      </c>
    </row>
    <row r="10" spans="1:11" ht="18" customHeight="1">
      <c r="A10" s="42"/>
      <c r="B10" s="34"/>
      <c r="C10" s="34"/>
      <c r="D10" s="118"/>
      <c r="E10" s="118"/>
      <c r="F10" s="34"/>
      <c r="G10" s="34"/>
      <c r="J10" s="18"/>
      <c r="K10" s="18"/>
    </row>
    <row r="11" spans="1:11" ht="18" customHeight="1">
      <c r="A11" s="42"/>
      <c r="B11" s="46" t="s">
        <v>133</v>
      </c>
      <c r="C11" s="34"/>
      <c r="D11" s="118"/>
      <c r="E11" s="118"/>
      <c r="F11" s="34"/>
      <c r="G11" s="34"/>
      <c r="J11" s="18"/>
      <c r="K11" s="18"/>
    </row>
    <row r="12" spans="1:11" ht="18" customHeight="1">
      <c r="A12" s="42">
        <v>12010100</v>
      </c>
      <c r="B12" s="40" t="s">
        <v>9</v>
      </c>
      <c r="C12" s="36">
        <f>SUM('DETAILED REV BUDGET'!C13)</f>
        <v>6724137000</v>
      </c>
      <c r="D12" s="118">
        <f t="shared" ref="D12:E12" si="3">PRODUCT(C12,1.05)</f>
        <v>7060343850</v>
      </c>
      <c r="E12" s="118">
        <f t="shared" si="3"/>
        <v>7413361042.5</v>
      </c>
      <c r="F12" s="36">
        <f>SUM(E12)</f>
        <v>7413361042.5</v>
      </c>
      <c r="G12" s="36">
        <v>6528287500</v>
      </c>
      <c r="J12" s="18"/>
      <c r="K12" s="18"/>
    </row>
    <row r="13" spans="1:11" ht="18" customHeight="1">
      <c r="A13" s="42">
        <v>12020100</v>
      </c>
      <c r="B13" s="40" t="s">
        <v>10</v>
      </c>
      <c r="C13" s="36">
        <f>SUM('DETAILED REV BUDGET'!C31,'DETAILED REV BUDGET'!C332,'DETAILED REV BUDGET'!C456,'DETAILED REV BUDGET'!C716,'DETAILED REV BUDGET'!C1065,'DETAILED REV BUDGET'!C1106)</f>
        <v>201215000</v>
      </c>
      <c r="D13" s="118">
        <f t="shared" ref="D13:E13" si="4">PRODUCT(C13,1.05)</f>
        <v>211275750</v>
      </c>
      <c r="E13" s="118">
        <f t="shared" si="4"/>
        <v>221839537.5</v>
      </c>
      <c r="F13" s="36">
        <f>SUM(E13)</f>
        <v>221839537.5</v>
      </c>
      <c r="G13" s="36">
        <v>169233750</v>
      </c>
    </row>
    <row r="14" spans="1:11" ht="18" customHeight="1">
      <c r="A14" s="42">
        <v>12020200</v>
      </c>
      <c r="B14" s="40" t="s">
        <v>11</v>
      </c>
      <c r="C14" s="36"/>
      <c r="D14" s="118"/>
      <c r="E14" s="118"/>
      <c r="F14" s="36"/>
      <c r="G14" s="34"/>
    </row>
    <row r="15" spans="1:11" ht="18" customHeight="1">
      <c r="A15" s="42">
        <v>12020300</v>
      </c>
      <c r="B15" s="40" t="s">
        <v>12</v>
      </c>
      <c r="C15" s="36"/>
      <c r="D15" s="118"/>
      <c r="E15" s="118"/>
      <c r="F15" s="36"/>
      <c r="G15" s="34"/>
    </row>
    <row r="16" spans="1:11" ht="18" customHeight="1">
      <c r="A16" s="42">
        <v>12020400</v>
      </c>
      <c r="B16" s="40" t="s">
        <v>13</v>
      </c>
      <c r="C16" s="118">
        <f>SUM('DETAILED REV BUDGET'!C21,'DETAILED REV BUDGET'!C54,'DETAILED REV BUDGET'!C160,'DETAILED REV BUDGET'!C236,'DETAILED REV BUDGET'!C277,'DETAILED REV BUDGET'!C368,'DETAILED REV BUDGET'!C452,'DETAILED REV BUDGET'!C492,'DETAILED REV BUDGET'!C541,'DETAILED REV BUDGET'!C667,'DETAILED REV BUDGET'!C711,'DETAILED REV BUDGET'!C1061)+661339000</f>
        <v>3381529250</v>
      </c>
      <c r="D16" s="118">
        <f t="shared" ref="D16:E16" si="5">PRODUCT(C16,1.05)</f>
        <v>3550605712.5</v>
      </c>
      <c r="E16" s="118">
        <f t="shared" si="5"/>
        <v>3728135998.125</v>
      </c>
      <c r="F16" s="118">
        <f>SUM(C16:E16)</f>
        <v>10660270960.625</v>
      </c>
      <c r="G16" s="39">
        <v>2628928472.5</v>
      </c>
      <c r="J16" s="18"/>
      <c r="K16" s="18"/>
    </row>
    <row r="17" spans="1:11" ht="18" customHeight="1">
      <c r="A17" s="42">
        <v>12020500</v>
      </c>
      <c r="B17" s="40" t="s">
        <v>14</v>
      </c>
      <c r="C17" s="36">
        <f>SUM('DETAILED REV BUDGET'!C25,'DETAILED REV BUDGET'!C58,'DETAILED REV BUDGET'!C545)</f>
        <v>20035000</v>
      </c>
      <c r="D17" s="118">
        <f t="shared" ref="D17:E17" si="6">PRODUCT(C17,1.05)</f>
        <v>21036750</v>
      </c>
      <c r="E17" s="118">
        <f t="shared" si="6"/>
        <v>22088587.5</v>
      </c>
      <c r="F17" s="36">
        <f>SUM(E17)</f>
        <v>22088587.5</v>
      </c>
      <c r="G17" s="39">
        <v>19449202.5</v>
      </c>
    </row>
    <row r="18" spans="1:11" ht="18" customHeight="1">
      <c r="A18" s="42">
        <v>12020600</v>
      </c>
      <c r="B18" s="40" t="s">
        <v>15</v>
      </c>
      <c r="C18" s="36">
        <f>SUM('DETAILED REV BUDGET'!C65,'DETAILED REV BUDGET'!C100,'DETAILED REV BUDGET'!C167,'DETAILED REV BUDGET'!C190,'DETAILED REV BUDGET'!C296,'DETAILED REV BUDGET'!C407,'DETAILED REV BUDGET'!C460,'DETAILED REV BUDGET'!C503,'DETAILED REV BUDGET'!C580,'DETAILED REV BUDGET'!C623,'DETAILED REV BUDGET'!C725,'DETAILED REV BUDGET'!C758,'DETAILED REV BUDGET'!C799,'DETAILED REV BUDGET'!C841,'DETAILED REV BUDGET'!C1021,'DETAILED REV BUDGET'!C1070,'DETAILED REV BUDGET'!C1114)</f>
        <v>4366231000</v>
      </c>
      <c r="D18" s="118">
        <f t="shared" ref="D18:E18" si="7">PRODUCT(C18,1.05)</f>
        <v>4584542550</v>
      </c>
      <c r="E18" s="118">
        <f t="shared" si="7"/>
        <v>4813769677.5</v>
      </c>
      <c r="F18" s="36">
        <f>SUM(E18)</f>
        <v>4813769677.5</v>
      </c>
      <c r="G18" s="41">
        <v>4232777992.125</v>
      </c>
      <c r="J18" s="18"/>
      <c r="K18" s="18"/>
    </row>
    <row r="19" spans="1:11" ht="18" customHeight="1">
      <c r="A19" s="42">
        <v>12020700</v>
      </c>
      <c r="B19" s="40" t="s">
        <v>16</v>
      </c>
      <c r="C19" s="36">
        <f>SUM('DETAILED REV BUDGET'!C243,'DETAILED REV BUDGET'!C302,'DETAILED REV BUDGET'!C511)+18715000</f>
        <v>905942000</v>
      </c>
      <c r="D19" s="118">
        <f t="shared" ref="D19:E19" si="8">PRODUCT(C19,1.05)</f>
        <v>951239100</v>
      </c>
      <c r="E19" s="118">
        <f t="shared" si="8"/>
        <v>998801055</v>
      </c>
      <c r="F19" s="36">
        <f>SUM(C19:E19)</f>
        <v>2855982155</v>
      </c>
      <c r="G19" s="39">
        <v>5115926722.5</v>
      </c>
      <c r="I19" s="18"/>
    </row>
    <row r="20" spans="1:11" ht="18" customHeight="1">
      <c r="A20" s="42">
        <v>12020800</v>
      </c>
      <c r="B20" s="40" t="s">
        <v>17</v>
      </c>
      <c r="C20" s="36">
        <f>SUM('DETAILED REV BUDGET'!C70,'DETAILED REV BUDGET'!C197,'DETAILED REV BUDGET'!C464,'DETAILED REV BUDGET'!C627)</f>
        <v>91321000</v>
      </c>
      <c r="D20" s="118">
        <f t="shared" ref="D20:E20" si="9">PRODUCT(C20,1.05)</f>
        <v>95887050</v>
      </c>
      <c r="E20" s="118">
        <f t="shared" si="9"/>
        <v>100681402.5</v>
      </c>
      <c r="F20" s="36">
        <f>SUM(E20)</f>
        <v>100681402.5</v>
      </c>
      <c r="G20" s="39">
        <v>102434377.5</v>
      </c>
      <c r="J20" s="18"/>
      <c r="K20" s="18"/>
    </row>
    <row r="21" spans="1:11" ht="18" customHeight="1">
      <c r="A21" s="42">
        <v>12020900</v>
      </c>
      <c r="B21" s="40" t="s">
        <v>18</v>
      </c>
      <c r="C21" s="36"/>
      <c r="D21" s="118"/>
      <c r="E21" s="118"/>
      <c r="F21" s="36"/>
      <c r="G21" s="34"/>
    </row>
    <row r="22" spans="1:11" ht="18" customHeight="1">
      <c r="A22" s="42">
        <v>12021000</v>
      </c>
      <c r="B22" s="40" t="s">
        <v>395</v>
      </c>
      <c r="C22" s="36"/>
      <c r="D22" s="118"/>
      <c r="E22" s="118"/>
      <c r="F22" s="36"/>
      <c r="G22" s="34"/>
      <c r="J22" s="18"/>
      <c r="K22" s="18"/>
    </row>
    <row r="23" spans="1:11" ht="18" customHeight="1">
      <c r="A23" s="42">
        <v>12021100</v>
      </c>
      <c r="B23" s="40" t="s">
        <v>396</v>
      </c>
      <c r="C23" s="36"/>
      <c r="D23" s="118"/>
      <c r="E23" s="118"/>
      <c r="F23" s="36"/>
      <c r="G23" s="34"/>
      <c r="J23" s="18"/>
      <c r="K23" s="18"/>
    </row>
    <row r="24" spans="1:11" ht="18" customHeight="1">
      <c r="A24" s="42">
        <v>12021200</v>
      </c>
      <c r="B24" s="40" t="s">
        <v>21</v>
      </c>
      <c r="C24" s="36">
        <f>SUM('DETAILED REV BUDGET'!C83,)</f>
        <v>4398643000</v>
      </c>
      <c r="D24" s="118">
        <f t="shared" ref="D24:E24" si="10">PRODUCT(C24,1.05)</f>
        <v>4618575150</v>
      </c>
      <c r="E24" s="118">
        <f t="shared" si="10"/>
        <v>4849503907.5</v>
      </c>
      <c r="F24" s="36">
        <f>SUM(E24)</f>
        <v>4849503907.5</v>
      </c>
      <c r="G24" s="36">
        <v>4270526127.5</v>
      </c>
      <c r="J24" s="18"/>
      <c r="K24" s="18"/>
    </row>
    <row r="25" spans="1:11" ht="18" customHeight="1">
      <c r="A25" s="42">
        <v>12021300</v>
      </c>
      <c r="B25" s="40" t="s">
        <v>397</v>
      </c>
      <c r="C25" s="36"/>
      <c r="D25" s="118"/>
      <c r="E25" s="118"/>
      <c r="F25" s="36"/>
      <c r="G25" s="36"/>
    </row>
    <row r="26" spans="1:11" ht="18" customHeight="1">
      <c r="A26" s="42">
        <v>13010100</v>
      </c>
      <c r="B26" s="40" t="s">
        <v>444</v>
      </c>
      <c r="C26" s="36">
        <f>SUM('DETAILED REV BUDGET'!C87,'DETAILED REV BUDGET'!C549,'DETAILED REV BUDGET'!C844,'DETAILED REV BUDGET'!C890,'DETAILED REV BUDGET'!C933,'DETAILED REV BUDGET'!C975)</f>
        <v>2306177000</v>
      </c>
      <c r="D26" s="118">
        <f t="shared" ref="D26:E26" si="11">PRODUCT(C26,1.05)</f>
        <v>2421485850</v>
      </c>
      <c r="E26" s="118">
        <f t="shared" si="11"/>
        <v>2542560142.5</v>
      </c>
      <c r="F26" s="36">
        <f>SUM(E26)</f>
        <v>2542560142.5</v>
      </c>
      <c r="G26" s="36"/>
    </row>
    <row r="27" spans="1:11" ht="18" customHeight="1">
      <c r="A27" s="42"/>
      <c r="B27" s="40" t="s">
        <v>433</v>
      </c>
      <c r="C27" s="36">
        <f>SUM('DETAILED REV BUDGET'!C1172)</f>
        <v>6837042532</v>
      </c>
      <c r="D27" s="118">
        <f t="shared" ref="D27:E27" si="12">PRODUCT(C27,1.05)</f>
        <v>7178894658.6000004</v>
      </c>
      <c r="E27" s="118">
        <f t="shared" si="12"/>
        <v>7537839391.5300007</v>
      </c>
      <c r="F27" s="36">
        <f>SUM(E27)</f>
        <v>7537839391.5300007</v>
      </c>
      <c r="G27" s="36">
        <v>6556438490.0800018</v>
      </c>
    </row>
    <row r="28" spans="1:11" ht="22.5" customHeight="1">
      <c r="A28" s="42"/>
      <c r="B28" s="197" t="s">
        <v>23</v>
      </c>
      <c r="C28" s="198">
        <f>SUM(C12:C27)</f>
        <v>29232272782</v>
      </c>
      <c r="D28" s="121">
        <f t="shared" ref="D28:E28" si="13">PRODUCT(C28,1.05)</f>
        <v>30693886421.100002</v>
      </c>
      <c r="E28" s="121">
        <f t="shared" si="13"/>
        <v>32228580742.155003</v>
      </c>
      <c r="F28" s="198">
        <f>SUM(F26:F27)</f>
        <v>10080399534.030001</v>
      </c>
      <c r="G28" s="198">
        <v>29624002634.705002</v>
      </c>
      <c r="H28" s="215">
        <f>SUM(C28-'DETAILED REV BUDGET'!C1176)</f>
        <v>0</v>
      </c>
    </row>
    <row r="29" spans="1:11" ht="22.5" customHeight="1">
      <c r="A29" s="42"/>
      <c r="B29" s="37"/>
      <c r="C29" s="38"/>
      <c r="D29" s="121"/>
      <c r="E29" s="121"/>
      <c r="F29" s="38"/>
      <c r="G29" s="38"/>
    </row>
    <row r="30" spans="1:11" ht="18" customHeight="1">
      <c r="A30" s="117"/>
      <c r="B30" s="40" t="s">
        <v>28</v>
      </c>
      <c r="C30" s="118">
        <v>5998702.5</v>
      </c>
      <c r="D30" s="118">
        <f t="shared" ref="D30:E30" si="14">PRODUCT(C30,1.05)</f>
        <v>6298637.625</v>
      </c>
      <c r="E30" s="118">
        <f t="shared" si="14"/>
        <v>6613569.5062500006</v>
      </c>
      <c r="F30" s="118">
        <f>SUM(C30:E30)</f>
        <v>18910909.631250001</v>
      </c>
      <c r="G30" s="41">
        <v>5998702.5</v>
      </c>
    </row>
    <row r="31" spans="1:11" ht="18" customHeight="1">
      <c r="A31" s="42"/>
      <c r="B31" s="40"/>
      <c r="C31" s="41"/>
      <c r="D31" s="118"/>
      <c r="E31" s="118"/>
      <c r="F31" s="41"/>
      <c r="G31" s="41"/>
    </row>
    <row r="32" spans="1:11" ht="18" customHeight="1">
      <c r="A32" s="42"/>
      <c r="B32" s="46" t="s">
        <v>24</v>
      </c>
      <c r="C32" s="34"/>
      <c r="D32" s="118"/>
      <c r="E32" s="118"/>
      <c r="F32" s="34"/>
      <c r="G32" s="34"/>
      <c r="J32" s="18"/>
      <c r="K32" s="18"/>
    </row>
    <row r="33" spans="1:11" ht="18" customHeight="1">
      <c r="A33" s="50">
        <v>13010100</v>
      </c>
      <c r="B33" s="46" t="s">
        <v>401</v>
      </c>
      <c r="C33" s="34"/>
      <c r="D33" s="118"/>
      <c r="E33" s="118"/>
      <c r="F33" s="34"/>
      <c r="G33" s="34"/>
      <c r="J33" s="18"/>
      <c r="K33" s="18"/>
    </row>
    <row r="34" spans="1:11" ht="18" customHeight="1">
      <c r="A34" s="42">
        <v>13010101</v>
      </c>
      <c r="B34" s="47" t="s">
        <v>398</v>
      </c>
      <c r="C34" s="34"/>
      <c r="D34" s="118"/>
      <c r="E34" s="118"/>
      <c r="F34" s="34"/>
      <c r="G34" s="34"/>
      <c r="J34" s="18"/>
      <c r="K34" s="18"/>
    </row>
    <row r="35" spans="1:11" ht="18" customHeight="1">
      <c r="A35" s="42">
        <v>13010102</v>
      </c>
      <c r="B35" s="47" t="s">
        <v>399</v>
      </c>
      <c r="C35" s="34"/>
      <c r="D35" s="118"/>
      <c r="E35" s="118"/>
      <c r="F35" s="34"/>
      <c r="G35" s="34"/>
      <c r="J35" s="18"/>
      <c r="K35" s="18"/>
    </row>
    <row r="36" spans="1:11" ht="18" customHeight="1">
      <c r="A36" s="50">
        <v>13010200</v>
      </c>
      <c r="B36" s="46" t="s">
        <v>400</v>
      </c>
      <c r="C36" s="34"/>
      <c r="D36" s="118"/>
      <c r="E36" s="118"/>
      <c r="F36" s="34"/>
      <c r="G36" s="34"/>
      <c r="J36" s="18"/>
      <c r="K36" s="18"/>
    </row>
    <row r="37" spans="1:11" ht="18" customHeight="1">
      <c r="A37" s="42">
        <v>13010201</v>
      </c>
      <c r="B37" s="34" t="s">
        <v>402</v>
      </c>
      <c r="C37" s="34"/>
      <c r="D37" s="118"/>
      <c r="E37" s="118"/>
      <c r="F37" s="34"/>
      <c r="G37" s="34"/>
      <c r="J37" s="18"/>
      <c r="K37" s="18"/>
    </row>
    <row r="38" spans="1:11" ht="18" customHeight="1">
      <c r="A38" s="42">
        <v>13010202</v>
      </c>
      <c r="B38" s="34" t="s">
        <v>403</v>
      </c>
      <c r="C38" s="34"/>
      <c r="D38" s="118"/>
      <c r="E38" s="118"/>
      <c r="F38" s="34"/>
      <c r="G38" s="34"/>
      <c r="J38" s="18"/>
      <c r="K38" s="18"/>
    </row>
    <row r="39" spans="1:11" ht="18" customHeight="1">
      <c r="A39" s="50">
        <v>13020100</v>
      </c>
      <c r="B39" s="48" t="s">
        <v>404</v>
      </c>
      <c r="C39" s="34"/>
      <c r="D39" s="118"/>
      <c r="E39" s="118"/>
      <c r="F39" s="34"/>
      <c r="G39" s="34"/>
      <c r="J39" s="18"/>
      <c r="K39" s="18"/>
    </row>
    <row r="40" spans="1:11" ht="18" customHeight="1">
      <c r="A40" s="42">
        <v>13020101</v>
      </c>
      <c r="B40" s="40" t="s">
        <v>27</v>
      </c>
      <c r="C40" s="119">
        <f>SUM('Summ by Type-Nature'!C33)</f>
        <v>8401896372.6983604</v>
      </c>
      <c r="D40" s="118">
        <f t="shared" ref="D40:E40" si="15">PRODUCT(C40,1.05)</f>
        <v>8821991191.3332787</v>
      </c>
      <c r="E40" s="118">
        <f t="shared" si="15"/>
        <v>9263090750.8999424</v>
      </c>
      <c r="F40" s="119">
        <f>SUM(E40)</f>
        <v>9263090750.8999424</v>
      </c>
      <c r="G40" s="41">
        <v>7945562047.5</v>
      </c>
      <c r="J40" s="18"/>
      <c r="K40" s="18"/>
    </row>
    <row r="41" spans="1:11" ht="18" customHeight="1">
      <c r="A41" s="42">
        <v>13020102</v>
      </c>
      <c r="B41" s="40" t="s">
        <v>405</v>
      </c>
      <c r="C41" s="34"/>
      <c r="D41" s="118"/>
      <c r="E41" s="118"/>
      <c r="F41" s="34"/>
      <c r="G41" s="34"/>
      <c r="J41" s="18"/>
      <c r="K41" s="18"/>
    </row>
    <row r="42" spans="1:11" ht="18" customHeight="1">
      <c r="A42" s="50">
        <v>13020200</v>
      </c>
      <c r="B42" s="48" t="s">
        <v>406</v>
      </c>
      <c r="C42" s="34"/>
      <c r="D42" s="118"/>
      <c r="E42" s="118"/>
      <c r="F42" s="34"/>
      <c r="G42" s="34"/>
      <c r="J42" s="18"/>
      <c r="K42" s="18"/>
    </row>
    <row r="43" spans="1:11" ht="18" customHeight="1">
      <c r="A43" s="51">
        <v>13020201</v>
      </c>
      <c r="B43" s="34" t="s">
        <v>407</v>
      </c>
      <c r="C43" s="34"/>
      <c r="D43" s="118"/>
      <c r="E43" s="118"/>
      <c r="F43" s="34"/>
      <c r="G43" s="34"/>
      <c r="J43" s="18"/>
      <c r="K43" s="18"/>
    </row>
    <row r="44" spans="1:11" ht="18" customHeight="1">
      <c r="A44" s="51">
        <v>13020201</v>
      </c>
      <c r="B44" s="34" t="s">
        <v>408</v>
      </c>
      <c r="C44" s="34"/>
      <c r="D44" s="118"/>
      <c r="E44" s="118"/>
      <c r="F44" s="34"/>
      <c r="G44" s="34"/>
      <c r="J44" s="18"/>
      <c r="K44" s="18"/>
    </row>
    <row r="45" spans="1:11" ht="18" customHeight="1">
      <c r="A45" s="51"/>
      <c r="B45" s="34"/>
      <c r="C45" s="34"/>
      <c r="D45" s="118"/>
      <c r="E45" s="118"/>
      <c r="F45" s="34"/>
      <c r="G45" s="34"/>
      <c r="J45" s="18"/>
      <c r="K45" s="18"/>
    </row>
    <row r="46" spans="1:11" ht="18" customHeight="1">
      <c r="A46" s="50">
        <v>14000000</v>
      </c>
      <c r="B46" s="48" t="s">
        <v>409</v>
      </c>
      <c r="C46" s="34"/>
      <c r="D46" s="118"/>
      <c r="E46" s="118"/>
      <c r="F46" s="34"/>
      <c r="G46" s="34"/>
      <c r="J46" s="18"/>
      <c r="K46" s="18"/>
    </row>
    <row r="47" spans="1:11" ht="18" customHeight="1">
      <c r="A47" s="51">
        <v>14010101</v>
      </c>
      <c r="B47" s="34" t="s">
        <v>410</v>
      </c>
      <c r="C47" s="49">
        <f>SUM(C9,C28)-'[1]SUMMARY OF RECURRENT'!$C$37</f>
        <v>87238448731</v>
      </c>
      <c r="D47" s="118">
        <f t="shared" ref="D47:E47" si="16">PRODUCT(C47,1.05)</f>
        <v>91600371167.550003</v>
      </c>
      <c r="E47" s="118">
        <f t="shared" si="16"/>
        <v>96180389725.927505</v>
      </c>
      <c r="F47" s="49">
        <f>SUM(C47:E47)</f>
        <v>275019209624.47748</v>
      </c>
      <c r="G47" s="34">
        <v>92782319201</v>
      </c>
      <c r="J47" s="18"/>
      <c r="K47" s="18"/>
    </row>
    <row r="48" spans="1:11" ht="18" customHeight="1">
      <c r="A48" s="51">
        <v>14020201</v>
      </c>
      <c r="B48" s="34" t="s">
        <v>136</v>
      </c>
      <c r="C48" s="118">
        <v>18542600420</v>
      </c>
      <c r="D48" s="118">
        <f t="shared" ref="D48:E48" si="17">PRODUCT(C48,1.05)</f>
        <v>19469730441</v>
      </c>
      <c r="E48" s="118">
        <f t="shared" si="17"/>
        <v>20443216963.049999</v>
      </c>
      <c r="F48" s="118">
        <f>SUM(C48:E48)</f>
        <v>58455547824.050003</v>
      </c>
      <c r="G48" s="34">
        <v>14155124849</v>
      </c>
      <c r="I48" s="206"/>
      <c r="J48" s="18"/>
      <c r="K48" s="18"/>
    </row>
    <row r="49" spans="1:11" ht="18" customHeight="1">
      <c r="A49" s="51">
        <v>14020202</v>
      </c>
      <c r="B49" s="34" t="s">
        <v>411</v>
      </c>
      <c r="C49" s="34"/>
      <c r="D49" s="118"/>
      <c r="E49" s="118"/>
      <c r="F49" s="34"/>
      <c r="G49" s="34"/>
      <c r="I49" s="19"/>
      <c r="J49" s="18"/>
      <c r="K49" s="18"/>
    </row>
    <row r="50" spans="1:11" ht="18" customHeight="1">
      <c r="A50" s="51"/>
      <c r="B50" s="34"/>
      <c r="C50" s="34"/>
      <c r="D50" s="118"/>
      <c r="E50" s="118"/>
      <c r="F50" s="34"/>
      <c r="G50" s="34"/>
      <c r="J50" s="18"/>
      <c r="K50" s="18"/>
    </row>
    <row r="51" spans="1:11" ht="18" customHeight="1">
      <c r="A51" s="50">
        <v>14030000</v>
      </c>
      <c r="B51" s="48" t="s">
        <v>412</v>
      </c>
      <c r="C51" s="34"/>
      <c r="D51" s="118"/>
      <c r="E51" s="118"/>
      <c r="F51" s="34"/>
      <c r="G51" s="34"/>
      <c r="I51" s="206"/>
      <c r="J51" s="18"/>
      <c r="K51" s="18"/>
    </row>
    <row r="52" spans="1:11" ht="18" customHeight="1">
      <c r="A52" s="50">
        <v>14030100</v>
      </c>
      <c r="B52" s="48" t="s">
        <v>419</v>
      </c>
      <c r="C52" s="34"/>
      <c r="D52" s="118"/>
      <c r="E52" s="118"/>
      <c r="F52" s="34"/>
      <c r="G52" s="34"/>
      <c r="I52" s="206"/>
      <c r="J52" s="18"/>
      <c r="K52" s="18"/>
    </row>
    <row r="53" spans="1:11" ht="18" customHeight="1">
      <c r="A53" s="51">
        <v>14030301</v>
      </c>
      <c r="B53" s="34" t="s">
        <v>413</v>
      </c>
      <c r="C53" s="200">
        <f>SUM('Summ by Type-Nature'!C31)</f>
        <v>10000000000</v>
      </c>
      <c r="D53" s="118">
        <f t="shared" ref="D53:E53" si="18">PRODUCT(C53,1.05)</f>
        <v>10500000000</v>
      </c>
      <c r="E53" s="118">
        <f t="shared" si="18"/>
        <v>11025000000</v>
      </c>
      <c r="F53" s="200">
        <f>SUM(E53)</f>
        <v>11025000000</v>
      </c>
      <c r="G53" s="119">
        <v>10000000000</v>
      </c>
      <c r="I53" s="206"/>
      <c r="J53" s="18"/>
      <c r="K53" s="18"/>
    </row>
    <row r="54" spans="1:11" ht="36.75" customHeight="1">
      <c r="A54" s="51">
        <v>14030302</v>
      </c>
      <c r="B54" s="219" t="s">
        <v>415</v>
      </c>
      <c r="C54" s="34"/>
      <c r="D54" s="118"/>
      <c r="E54" s="118"/>
      <c r="F54" s="34"/>
      <c r="G54" s="34"/>
      <c r="J54" s="18"/>
      <c r="K54" s="18"/>
    </row>
    <row r="55" spans="1:11" ht="36.75" customHeight="1">
      <c r="A55" s="51">
        <v>14030303</v>
      </c>
      <c r="B55" s="219" t="s">
        <v>414</v>
      </c>
      <c r="C55" s="34"/>
      <c r="D55" s="118"/>
      <c r="E55" s="118"/>
      <c r="F55" s="34"/>
      <c r="G55" s="34"/>
      <c r="J55" s="18"/>
      <c r="K55" s="18"/>
    </row>
    <row r="56" spans="1:11" ht="18" customHeight="1">
      <c r="A56" s="51"/>
      <c r="B56" s="34"/>
      <c r="C56" s="34"/>
      <c r="D56" s="118"/>
      <c r="E56" s="118"/>
      <c r="F56" s="34"/>
      <c r="G56" s="34"/>
      <c r="J56" s="18"/>
      <c r="K56" s="18"/>
    </row>
    <row r="57" spans="1:11" ht="18" customHeight="1">
      <c r="A57" s="50">
        <v>14030200</v>
      </c>
      <c r="B57" s="48" t="s">
        <v>141</v>
      </c>
      <c r="C57" s="34"/>
      <c r="D57" s="118"/>
      <c r="E57" s="118"/>
      <c r="F57" s="34"/>
      <c r="G57" s="34"/>
      <c r="J57" s="18"/>
      <c r="K57" s="18"/>
    </row>
    <row r="58" spans="1:11" ht="36.75" customHeight="1">
      <c r="A58" s="51">
        <v>14030201</v>
      </c>
      <c r="B58" s="219" t="s">
        <v>416</v>
      </c>
      <c r="C58" s="34"/>
      <c r="D58" s="118"/>
      <c r="E58" s="118"/>
      <c r="F58" s="34"/>
      <c r="G58" s="34"/>
      <c r="J58" s="18"/>
      <c r="K58" s="18"/>
    </row>
    <row r="59" spans="1:11" ht="46.5" customHeight="1">
      <c r="A59" s="51">
        <v>14030202</v>
      </c>
      <c r="B59" s="219" t="s">
        <v>417</v>
      </c>
      <c r="C59" s="34"/>
      <c r="D59" s="118"/>
      <c r="E59" s="118"/>
      <c r="F59" s="34"/>
      <c r="G59" s="34"/>
      <c r="J59" s="18"/>
      <c r="K59" s="18"/>
    </row>
    <row r="60" spans="1:11" ht="40.5" customHeight="1">
      <c r="A60" s="51">
        <v>14030203</v>
      </c>
      <c r="B60" s="219" t="s">
        <v>418</v>
      </c>
      <c r="C60" s="34"/>
      <c r="D60" s="118"/>
      <c r="E60" s="118"/>
      <c r="F60" s="34"/>
      <c r="G60" s="34"/>
      <c r="J60" s="18"/>
      <c r="K60" s="18"/>
    </row>
    <row r="61" spans="1:11" ht="18" customHeight="1">
      <c r="A61" s="42"/>
      <c r="B61" s="34"/>
      <c r="C61" s="39"/>
      <c r="D61" s="118"/>
      <c r="E61" s="118"/>
      <c r="F61" s="39"/>
      <c r="G61" s="39"/>
      <c r="I61" s="19"/>
      <c r="J61" s="18"/>
      <c r="K61" s="18"/>
    </row>
    <row r="62" spans="1:11" ht="18" customHeight="1" thickBot="1">
      <c r="A62" s="44"/>
      <c r="B62" s="76" t="s">
        <v>30</v>
      </c>
      <c r="C62" s="77">
        <f>SUM(C40:C53)</f>
        <v>124182945523.69836</v>
      </c>
      <c r="D62" s="121">
        <f t="shared" ref="D62:E62" si="19">PRODUCT(C62,1.05)</f>
        <v>130392092799.88329</v>
      </c>
      <c r="E62" s="121">
        <f t="shared" si="19"/>
        <v>136911697439.87746</v>
      </c>
      <c r="F62" s="77">
        <f>SUM(D62:E62)</f>
        <v>267303790239.76074</v>
      </c>
      <c r="G62" s="77">
        <v>106937444050</v>
      </c>
      <c r="H62" s="28"/>
      <c r="I62" s="206"/>
      <c r="J62" s="18"/>
      <c r="K62" s="18"/>
    </row>
    <row r="63" spans="1:11" ht="18" customHeight="1" thickBot="1">
      <c r="A63" s="73"/>
      <c r="B63" s="74"/>
      <c r="C63" s="77"/>
      <c r="D63" s="118"/>
      <c r="E63" s="118"/>
      <c r="F63" s="222"/>
      <c r="G63" s="75"/>
      <c r="H63" s="28"/>
      <c r="I63" s="206"/>
    </row>
    <row r="64" spans="1:11" ht="30.75" customHeight="1">
      <c r="A64" s="115">
        <v>14000000</v>
      </c>
      <c r="B64" s="131" t="s">
        <v>134</v>
      </c>
      <c r="C64" s="118"/>
      <c r="D64" s="118"/>
      <c r="E64" s="118"/>
      <c r="F64" s="118"/>
      <c r="G64" s="118"/>
      <c r="H64" s="28"/>
      <c r="I64" s="206"/>
    </row>
    <row r="65" spans="1:24" ht="18" customHeight="1">
      <c r="A65" s="117">
        <v>14010101</v>
      </c>
      <c r="B65" s="40" t="s">
        <v>135</v>
      </c>
      <c r="C65" s="118">
        <f>SUM(C47)</f>
        <v>87238448731</v>
      </c>
      <c r="D65" s="118">
        <f t="shared" ref="D65:E65" si="20">PRODUCT(C65,1.05)</f>
        <v>91600371167.550003</v>
      </c>
      <c r="E65" s="118">
        <f t="shared" si="20"/>
        <v>96180389725.927505</v>
      </c>
      <c r="F65" s="118">
        <f>SUM(D65:E65)</f>
        <v>187780760893.47751</v>
      </c>
      <c r="G65" s="41">
        <v>92782319201</v>
      </c>
      <c r="H65" s="28"/>
      <c r="I65" s="19"/>
    </row>
    <row r="66" spans="1:24" s="14" customFormat="1" ht="18" customHeight="1">
      <c r="A66" s="117">
        <v>14020201</v>
      </c>
      <c r="B66" s="40" t="s">
        <v>136</v>
      </c>
      <c r="C66" s="118">
        <v>26944496793</v>
      </c>
      <c r="D66" s="118">
        <f t="shared" ref="D66:E66" si="21">PRODUCT(C66,1.05)</f>
        <v>28291721632.650002</v>
      </c>
      <c r="E66" s="118">
        <f t="shared" si="21"/>
        <v>29706307714.282501</v>
      </c>
      <c r="F66" s="118">
        <f>SUM(C66:E66)</f>
        <v>84942526139.932495</v>
      </c>
      <c r="G66" s="41">
        <v>14155124849</v>
      </c>
      <c r="H66" s="28"/>
      <c r="I66" s="20"/>
    </row>
    <row r="67" spans="1:24" s="14" customFormat="1" ht="18" customHeight="1">
      <c r="A67" s="115">
        <v>14030100</v>
      </c>
      <c r="B67" s="116" t="s">
        <v>137</v>
      </c>
      <c r="C67" s="118"/>
      <c r="D67" s="118">
        <f t="shared" ref="D67:E67" si="22">PRODUCT(C67,1.05)</f>
        <v>1.05</v>
      </c>
      <c r="E67" s="118">
        <f t="shared" si="22"/>
        <v>1.1025</v>
      </c>
      <c r="F67" s="118">
        <f>SUM(C67:E67)</f>
        <v>2.1524999999999999</v>
      </c>
      <c r="G67" s="118"/>
      <c r="H67" s="28"/>
      <c r="I67" s="20"/>
    </row>
    <row r="68" spans="1:24" s="14" customFormat="1" ht="18" customHeight="1">
      <c r="A68" s="117">
        <v>14030301</v>
      </c>
      <c r="B68" s="40" t="s">
        <v>138</v>
      </c>
      <c r="C68" s="119">
        <f>SUM(C53)</f>
        <v>10000000000</v>
      </c>
      <c r="D68" s="118">
        <f t="shared" ref="D68:E68" si="23">PRODUCT(C68,1.05)</f>
        <v>10500000000</v>
      </c>
      <c r="E68" s="118">
        <f t="shared" si="23"/>
        <v>11025000000</v>
      </c>
      <c r="F68" s="119">
        <f>SUM(F65:F67)</f>
        <v>272723287035.5625</v>
      </c>
      <c r="G68" s="119">
        <v>10000000000</v>
      </c>
      <c r="H68" s="28"/>
      <c r="I68" s="21"/>
      <c r="N68" s="22"/>
      <c r="O68" s="22"/>
      <c r="R68" s="22"/>
      <c r="S68" s="22"/>
    </row>
    <row r="69" spans="1:24" s="14" customFormat="1" ht="18" customHeight="1">
      <c r="A69" s="117">
        <v>14030302</v>
      </c>
      <c r="B69" s="40" t="s">
        <v>139</v>
      </c>
      <c r="C69" s="132"/>
      <c r="D69" s="118"/>
      <c r="E69" s="118"/>
      <c r="F69" s="132"/>
      <c r="G69" s="132"/>
      <c r="H69" s="216"/>
      <c r="I69" s="207"/>
      <c r="J69" s="23"/>
      <c r="K69" s="23"/>
      <c r="L69" s="23"/>
      <c r="M69" s="23"/>
      <c r="N69" s="23"/>
      <c r="O69" s="23"/>
    </row>
    <row r="70" spans="1:24" s="14" customFormat="1" ht="18" customHeight="1">
      <c r="A70" s="117">
        <v>14030303</v>
      </c>
      <c r="B70" s="40" t="s">
        <v>140</v>
      </c>
      <c r="C70" s="133"/>
      <c r="D70" s="118"/>
      <c r="E70" s="118"/>
      <c r="F70" s="133"/>
      <c r="G70" s="133"/>
      <c r="H70" s="216"/>
      <c r="I70" s="24"/>
      <c r="J70" s="24"/>
      <c r="K70" s="24"/>
      <c r="L70" s="24"/>
      <c r="M70" s="24"/>
      <c r="N70" s="24"/>
      <c r="O70" s="24"/>
    </row>
    <row r="71" spans="1:24" s="14" customFormat="1" ht="18" customHeight="1">
      <c r="A71" s="115">
        <v>14030200</v>
      </c>
      <c r="B71" s="116" t="s">
        <v>141</v>
      </c>
      <c r="C71" s="41"/>
      <c r="D71" s="118"/>
      <c r="E71" s="118"/>
      <c r="F71" s="41"/>
      <c r="G71" s="41"/>
      <c r="H71" s="28"/>
      <c r="I71" s="21"/>
      <c r="L71" s="21"/>
      <c r="M71" s="21"/>
      <c r="X71" s="20"/>
    </row>
    <row r="72" spans="1:24" s="14" customFormat="1" ht="18" customHeight="1">
      <c r="A72" s="134">
        <v>14030201</v>
      </c>
      <c r="B72" s="40" t="s">
        <v>142</v>
      </c>
      <c r="C72" s="41"/>
      <c r="D72" s="118"/>
      <c r="E72" s="118"/>
      <c r="F72" s="41"/>
      <c r="G72" s="41"/>
      <c r="H72" s="28"/>
      <c r="I72" s="21"/>
    </row>
    <row r="73" spans="1:24" s="14" customFormat="1" ht="31.5" customHeight="1">
      <c r="A73" s="134">
        <v>14030202</v>
      </c>
      <c r="B73" s="220" t="s">
        <v>143</v>
      </c>
      <c r="C73" s="118"/>
      <c r="D73" s="118"/>
      <c r="E73" s="118"/>
      <c r="F73" s="118"/>
      <c r="G73" s="118"/>
      <c r="H73" s="28"/>
      <c r="I73" s="21"/>
      <c r="O73" s="21"/>
      <c r="X73" s="21"/>
    </row>
    <row r="74" spans="1:24" s="14" customFormat="1" ht="18" customHeight="1">
      <c r="A74" s="134">
        <v>14030203</v>
      </c>
      <c r="B74" s="40" t="s">
        <v>144</v>
      </c>
      <c r="C74" s="41"/>
      <c r="D74" s="118"/>
      <c r="E74" s="118"/>
      <c r="F74" s="41"/>
      <c r="G74" s="41"/>
      <c r="H74" s="28"/>
      <c r="I74" s="21"/>
      <c r="X74" s="20"/>
    </row>
    <row r="75" spans="1:24" s="14" customFormat="1" ht="18" customHeight="1" thickBot="1">
      <c r="A75" s="123"/>
      <c r="B75" s="45"/>
      <c r="C75" s="218">
        <f>SUM(C65:C74)</f>
        <v>124182945524</v>
      </c>
      <c r="D75" s="121">
        <f t="shared" ref="D75:E75" si="24">PRODUCT(C75,1.05)</f>
        <v>130392092800.20001</v>
      </c>
      <c r="E75" s="121">
        <f t="shared" si="24"/>
        <v>136911697440.21002</v>
      </c>
      <c r="F75" s="218">
        <f>SUM(D75:E75)</f>
        <v>267303790240.41003</v>
      </c>
      <c r="G75" s="135">
        <v>106937444050</v>
      </c>
      <c r="H75" s="28"/>
      <c r="O75" s="21"/>
      <c r="X75" s="21"/>
    </row>
    <row r="76" spans="1:24" s="14" customFormat="1" ht="18" customHeight="1">
      <c r="C76" s="20"/>
      <c r="D76" s="20"/>
      <c r="E76" s="20"/>
      <c r="F76" s="20"/>
      <c r="H76" s="28"/>
      <c r="X76" s="20"/>
    </row>
    <row r="77" spans="1:24" s="14" customFormat="1" ht="18" customHeight="1">
      <c r="C77" s="20"/>
      <c r="D77" s="20"/>
      <c r="E77" s="20"/>
      <c r="F77" s="20"/>
      <c r="H77" s="28"/>
    </row>
    <row r="78" spans="1:24" s="14" customFormat="1" ht="18" customHeight="1">
      <c r="C78" s="20"/>
      <c r="D78" s="20"/>
      <c r="E78" s="20"/>
      <c r="F78" s="20"/>
      <c r="H78" s="28"/>
      <c r="X78" s="20"/>
    </row>
    <row r="79" spans="1:24" s="15" customFormat="1" ht="18" customHeight="1">
      <c r="C79" s="25"/>
      <c r="D79" s="25"/>
      <c r="E79" s="25"/>
      <c r="F79" s="25"/>
      <c r="G79" s="25"/>
      <c r="H79" s="30"/>
      <c r="I79" s="25"/>
      <c r="J79" s="25"/>
      <c r="K79" s="25"/>
      <c r="L79" s="25"/>
      <c r="M79" s="25"/>
      <c r="N79" s="25"/>
      <c r="O79" s="25"/>
      <c r="P79" s="25"/>
      <c r="Q79" s="25"/>
      <c r="R79" s="25"/>
      <c r="S79" s="25"/>
      <c r="T79" s="25"/>
      <c r="U79" s="25"/>
      <c r="V79" s="25"/>
      <c r="W79" s="25"/>
      <c r="X79" s="29"/>
    </row>
    <row r="80" spans="1:24" s="14" customFormat="1" ht="18" customHeight="1">
      <c r="A80" s="26"/>
      <c r="B80" s="15"/>
      <c r="C80" s="20"/>
      <c r="D80" s="20"/>
      <c r="E80" s="20"/>
      <c r="F80" s="20"/>
      <c r="H80" s="28"/>
    </row>
    <row r="81" spans="1:23" s="14" customFormat="1" ht="18" customHeight="1">
      <c r="A81" s="27"/>
      <c r="C81" s="21"/>
      <c r="D81" s="21"/>
      <c r="E81" s="21"/>
      <c r="F81" s="21"/>
      <c r="G81" s="21"/>
      <c r="H81" s="28"/>
      <c r="I81" s="21"/>
      <c r="J81" s="21"/>
      <c r="K81" s="21"/>
      <c r="O81" s="21"/>
    </row>
    <row r="82" spans="1:23" s="14" customFormat="1" ht="18" customHeight="1">
      <c r="C82" s="21"/>
      <c r="D82" s="21"/>
      <c r="E82" s="21"/>
      <c r="F82" s="21"/>
      <c r="G82" s="21"/>
      <c r="H82" s="28"/>
      <c r="I82" s="21"/>
      <c r="L82" s="21"/>
      <c r="M82" s="21"/>
      <c r="N82" s="21"/>
      <c r="O82" s="21"/>
      <c r="R82" s="21"/>
      <c r="S82" s="21"/>
      <c r="V82" s="21"/>
      <c r="W82" s="21"/>
    </row>
    <row r="83" spans="1:23" s="14" customFormat="1" ht="18" customHeight="1">
      <c r="C83" s="21"/>
      <c r="D83" s="21"/>
      <c r="E83" s="21"/>
      <c r="F83" s="21"/>
      <c r="H83" s="28"/>
      <c r="I83" s="21"/>
      <c r="J83" s="21"/>
      <c r="K83" s="21"/>
      <c r="O83" s="21"/>
    </row>
    <row r="84" spans="1:23" s="14" customFormat="1" ht="18" customHeight="1">
      <c r="C84" s="21"/>
      <c r="D84" s="21"/>
      <c r="E84" s="21"/>
      <c r="F84" s="21"/>
      <c r="H84" s="28"/>
      <c r="J84" s="21"/>
      <c r="K84" s="21"/>
      <c r="O84" s="21"/>
    </row>
    <row r="85" spans="1:23" s="14" customFormat="1" ht="18" customHeight="1">
      <c r="C85" s="21"/>
      <c r="D85" s="21"/>
      <c r="E85" s="21"/>
      <c r="F85" s="21"/>
      <c r="H85" s="28"/>
      <c r="I85" s="21"/>
      <c r="O85" s="21"/>
    </row>
    <row r="86" spans="1:23" s="14" customFormat="1" ht="18" customHeight="1">
      <c r="C86" s="21"/>
      <c r="D86" s="21"/>
      <c r="E86" s="21"/>
      <c r="F86" s="21"/>
      <c r="H86" s="28"/>
      <c r="I86" s="21"/>
      <c r="L86" s="21"/>
      <c r="M86" s="21"/>
    </row>
    <row r="87" spans="1:23" s="14" customFormat="1" ht="18" customHeight="1">
      <c r="C87" s="20"/>
      <c r="D87" s="20"/>
      <c r="E87" s="20"/>
      <c r="F87" s="20"/>
      <c r="H87" s="28"/>
      <c r="I87" s="21"/>
    </row>
    <row r="88" spans="1:23" s="14" customFormat="1" ht="18" customHeight="1">
      <c r="C88" s="20"/>
      <c r="D88" s="20"/>
      <c r="E88" s="20"/>
      <c r="F88" s="20"/>
      <c r="H88" s="28"/>
    </row>
    <row r="89" spans="1:23" s="15" customFormat="1" ht="18" customHeight="1">
      <c r="C89" s="25"/>
      <c r="D89" s="25"/>
      <c r="E89" s="25"/>
      <c r="F89" s="25"/>
      <c r="G89" s="29"/>
      <c r="H89" s="30"/>
      <c r="I89" s="29"/>
      <c r="J89" s="29"/>
      <c r="K89" s="29"/>
      <c r="L89" s="29"/>
      <c r="M89" s="29"/>
      <c r="N89" s="29"/>
      <c r="O89" s="29"/>
      <c r="P89" s="29"/>
      <c r="Q89" s="29"/>
      <c r="R89" s="29"/>
      <c r="S89" s="29"/>
      <c r="T89" s="29"/>
      <c r="U89" s="29"/>
      <c r="V89" s="29"/>
      <c r="W89" s="29"/>
    </row>
    <row r="90" spans="1:23" s="14" customFormat="1" ht="18" customHeight="1">
      <c r="A90" s="26"/>
      <c r="B90" s="15"/>
      <c r="C90" s="20"/>
      <c r="D90" s="20"/>
      <c r="E90" s="20"/>
      <c r="F90" s="20"/>
      <c r="H90" s="28"/>
    </row>
    <row r="91" spans="1:23" s="14" customFormat="1" ht="18" customHeight="1">
      <c r="C91" s="20"/>
      <c r="D91" s="20"/>
      <c r="E91" s="20"/>
      <c r="F91" s="20"/>
      <c r="H91" s="28"/>
      <c r="O91" s="20"/>
    </row>
    <row r="92" spans="1:23" s="14" customFormat="1" ht="18" customHeight="1">
      <c r="C92" s="21"/>
      <c r="D92" s="21"/>
      <c r="E92" s="21"/>
      <c r="F92" s="21"/>
      <c r="H92" s="28"/>
      <c r="R92" s="21"/>
      <c r="S92" s="21"/>
    </row>
    <row r="93" spans="1:23" s="15" customFormat="1" ht="18" customHeight="1">
      <c r="C93" s="30"/>
      <c r="D93" s="30"/>
      <c r="E93" s="30"/>
      <c r="F93" s="30"/>
      <c r="G93" s="30"/>
      <c r="H93" s="30"/>
      <c r="I93" s="30"/>
      <c r="J93" s="30"/>
      <c r="K93" s="30"/>
      <c r="L93" s="30"/>
      <c r="M93" s="30"/>
      <c r="N93" s="30"/>
      <c r="O93" s="30"/>
      <c r="P93" s="30"/>
      <c r="Q93" s="30"/>
      <c r="R93" s="30"/>
      <c r="S93" s="30"/>
      <c r="T93" s="30"/>
      <c r="U93" s="30"/>
      <c r="V93" s="30"/>
      <c r="W93" s="30"/>
    </row>
    <row r="94" spans="1:23" s="14" customFormat="1" ht="18" customHeight="1">
      <c r="C94" s="20"/>
      <c r="D94" s="20"/>
      <c r="E94" s="20"/>
      <c r="F94" s="20"/>
      <c r="H94" s="28"/>
    </row>
    <row r="95" spans="1:23" s="14" customFormat="1" ht="18" customHeight="1">
      <c r="A95" s="26"/>
      <c r="B95" s="15"/>
      <c r="C95" s="20"/>
      <c r="D95" s="20"/>
      <c r="E95" s="20"/>
      <c r="F95" s="20"/>
      <c r="H95" s="28"/>
    </row>
    <row r="96" spans="1:23" s="14" customFormat="1" ht="18" customHeight="1">
      <c r="C96" s="21"/>
      <c r="D96" s="21"/>
      <c r="E96" s="21"/>
      <c r="F96" s="21"/>
      <c r="H96" s="28"/>
      <c r="I96" s="21"/>
      <c r="O96" s="21"/>
    </row>
    <row r="97" spans="2:23" s="14" customFormat="1" ht="18" customHeight="1">
      <c r="C97" s="20"/>
      <c r="D97" s="20"/>
      <c r="E97" s="20"/>
      <c r="F97" s="20"/>
      <c r="H97" s="28"/>
      <c r="I97" s="21"/>
    </row>
    <row r="98" spans="2:23" s="14" customFormat="1" ht="18" customHeight="1">
      <c r="C98" s="21"/>
      <c r="D98" s="21"/>
      <c r="E98" s="21"/>
      <c r="F98" s="21"/>
      <c r="H98" s="28"/>
      <c r="O98" s="21"/>
    </row>
    <row r="99" spans="2:23" s="14" customFormat="1" ht="18" customHeight="1">
      <c r="C99" s="20"/>
      <c r="D99" s="20"/>
      <c r="E99" s="20"/>
      <c r="F99" s="20"/>
      <c r="G99" s="21"/>
      <c r="H99" s="28"/>
      <c r="I99" s="21"/>
    </row>
    <row r="100" spans="2:23" s="14" customFormat="1" ht="18" customHeight="1">
      <c r="C100" s="31"/>
      <c r="D100" s="31"/>
      <c r="E100" s="31"/>
      <c r="F100" s="31"/>
      <c r="H100" s="28"/>
      <c r="I100" s="21"/>
      <c r="O100" s="21"/>
    </row>
    <row r="101" spans="2:23" s="14" customFormat="1" ht="18" customHeight="1">
      <c r="C101" s="20"/>
      <c r="D101" s="20"/>
      <c r="E101" s="20"/>
      <c r="F101" s="20"/>
      <c r="H101" s="28"/>
    </row>
    <row r="102" spans="2:23" s="14" customFormat="1" ht="18" customHeight="1">
      <c r="C102" s="20"/>
      <c r="D102" s="20"/>
      <c r="E102" s="20"/>
      <c r="F102" s="20"/>
      <c r="H102" s="28"/>
    </row>
    <row r="103" spans="2:23" s="14" customFormat="1" ht="18" customHeight="1">
      <c r="C103" s="20"/>
      <c r="D103" s="20"/>
      <c r="E103" s="20"/>
      <c r="F103" s="20"/>
      <c r="H103" s="28"/>
    </row>
    <row r="104" spans="2:23" s="14" customFormat="1" ht="18" customHeight="1">
      <c r="C104" s="20"/>
      <c r="D104" s="20"/>
      <c r="E104" s="20"/>
      <c r="F104" s="20"/>
      <c r="H104" s="28"/>
    </row>
    <row r="105" spans="2:23" s="15" customFormat="1" ht="18" customHeight="1">
      <c r="C105" s="25"/>
      <c r="D105" s="25"/>
      <c r="E105" s="25"/>
      <c r="F105" s="25"/>
      <c r="G105" s="29"/>
      <c r="H105" s="30"/>
      <c r="I105" s="29"/>
      <c r="J105" s="29"/>
      <c r="K105" s="29"/>
      <c r="L105" s="29"/>
      <c r="M105" s="29"/>
      <c r="N105" s="29"/>
      <c r="O105" s="29"/>
      <c r="P105" s="29"/>
      <c r="Q105" s="29"/>
      <c r="R105" s="29"/>
      <c r="S105" s="29"/>
      <c r="T105" s="29"/>
      <c r="U105" s="29"/>
      <c r="V105" s="29"/>
      <c r="W105" s="29"/>
    </row>
    <row r="106" spans="2:23" s="14" customFormat="1" ht="18" customHeight="1">
      <c r="B106" s="15"/>
      <c r="C106" s="25"/>
      <c r="D106" s="25"/>
      <c r="E106" s="25"/>
      <c r="F106" s="25"/>
      <c r="G106" s="25"/>
      <c r="H106" s="30"/>
      <c r="I106" s="25"/>
      <c r="J106" s="25"/>
      <c r="K106" s="25"/>
      <c r="L106" s="25"/>
      <c r="M106" s="25"/>
      <c r="N106" s="25"/>
      <c r="O106" s="25"/>
      <c r="P106" s="25"/>
      <c r="Q106" s="25"/>
      <c r="R106" s="25"/>
      <c r="S106" s="25"/>
      <c r="T106" s="25"/>
      <c r="U106" s="25"/>
      <c r="V106" s="25"/>
      <c r="W106" s="25"/>
    </row>
    <row r="107" spans="2:23" s="14" customFormat="1" ht="18" customHeight="1">
      <c r="G107" s="20"/>
      <c r="H107" s="28"/>
    </row>
    <row r="108" spans="2:23" s="14" customFormat="1" ht="18" customHeight="1">
      <c r="C108" s="20"/>
      <c r="D108" s="20"/>
      <c r="E108" s="20"/>
      <c r="F108" s="20"/>
      <c r="G108" s="21"/>
      <c r="H108" s="217"/>
    </row>
    <row r="109" spans="2:23" s="14" customFormat="1" ht="18" customHeight="1">
      <c r="G109" s="21"/>
      <c r="H109" s="28"/>
    </row>
    <row r="110" spans="2:23" s="14" customFormat="1" ht="18" customHeight="1">
      <c r="G110" s="21"/>
      <c r="H110" s="28"/>
    </row>
    <row r="111" spans="2:23" s="14" customFormat="1" ht="18" customHeight="1">
      <c r="H111" s="28"/>
    </row>
    <row r="112" spans="2:23" s="14" customFormat="1" ht="18" customHeight="1">
      <c r="H112" s="28"/>
    </row>
    <row r="113" spans="8:8" s="14" customFormat="1" ht="18" customHeight="1">
      <c r="H113" s="28"/>
    </row>
    <row r="114" spans="8:8" s="14" customFormat="1" ht="18" customHeight="1">
      <c r="H114" s="28"/>
    </row>
    <row r="115" spans="8:8" s="14" customFormat="1" ht="18" customHeight="1">
      <c r="H115" s="28"/>
    </row>
    <row r="116" spans="8:8" s="14" customFormat="1" ht="18" customHeight="1">
      <c r="H116" s="28"/>
    </row>
    <row r="117" spans="8:8" s="14" customFormat="1" ht="18" customHeight="1">
      <c r="H117" s="28"/>
    </row>
    <row r="118" spans="8:8" s="14" customFormat="1" ht="18" customHeight="1">
      <c r="H118" s="28"/>
    </row>
    <row r="119" spans="8:8" s="14" customFormat="1" ht="18" customHeight="1">
      <c r="H119" s="28"/>
    </row>
    <row r="120" spans="8:8" s="14" customFormat="1" ht="18" customHeight="1">
      <c r="H120" s="28"/>
    </row>
    <row r="121" spans="8:8" s="14" customFormat="1" ht="18" customHeight="1">
      <c r="H121" s="28"/>
    </row>
  </sheetData>
  <mergeCells count="3">
    <mergeCell ref="A1:G1"/>
    <mergeCell ref="A3:G3"/>
    <mergeCell ref="A2:G2"/>
  </mergeCells>
  <pageMargins left="0.69930555555555596" right="0.69930555555555596" top="0.75" bottom="0.75" header="0.3" footer="0.3"/>
  <pageSetup scale="55" firstPageNumber="17" fitToHeight="0" orientation="landscape" useFirstPageNumber="1" r:id="rId1"/>
  <headerFooter alignWithMargins="0">
    <oddFooter>&amp;C&amp;18&amp;P</oddFooter>
  </headerFooter>
  <rowBreaks count="2" manualBreakCount="2">
    <brk id="30" max="16383" man="1"/>
    <brk id="75" max="7" man="1"/>
  </rowBreaks>
  <legacyDrawing r:id="rId2"/>
</worksheet>
</file>

<file path=xl/worksheets/sheet4.xml><?xml version="1.0" encoding="utf-8"?>
<worksheet xmlns="http://schemas.openxmlformats.org/spreadsheetml/2006/main" xmlns:r="http://schemas.openxmlformats.org/officeDocument/2006/relationships">
  <dimension ref="A1:XFB1176"/>
  <sheetViews>
    <sheetView tabSelected="1" view="pageBreakPreview" topLeftCell="A910" zoomScaleSheetLayoutView="100" workbookViewId="0">
      <selection sqref="A1:D1"/>
    </sheetView>
  </sheetViews>
  <sheetFormatPr defaultColWidth="9" defaultRowHeight="16.5"/>
  <cols>
    <col min="1" max="1" width="15.42578125" style="1" customWidth="1"/>
    <col min="2" max="2" width="47.28515625" style="2" customWidth="1"/>
    <col min="3" max="3" width="18.85546875" style="168" customWidth="1"/>
    <col min="4" max="4" width="19.140625" style="168" customWidth="1"/>
    <col min="5" max="5" width="31.42578125" style="2" customWidth="1"/>
    <col min="6" max="6" width="13.85546875" style="2" bestFit="1" customWidth="1"/>
    <col min="7" max="16382" width="9" style="2"/>
    <col min="16383" max="16384" width="9" style="3"/>
  </cols>
  <sheetData>
    <row r="1" spans="1:6">
      <c r="A1" s="242" t="s">
        <v>0</v>
      </c>
      <c r="B1" s="243"/>
      <c r="C1" s="243"/>
      <c r="D1" s="244"/>
    </row>
    <row r="2" spans="1:6">
      <c r="A2" s="242" t="s">
        <v>435</v>
      </c>
      <c r="B2" s="243"/>
      <c r="C2" s="243"/>
      <c r="D2" s="244"/>
    </row>
    <row r="3" spans="1:6">
      <c r="A3" s="245" t="s">
        <v>239</v>
      </c>
      <c r="B3" s="246"/>
      <c r="C3" s="246"/>
      <c r="D3" s="247"/>
    </row>
    <row r="4" spans="1:6">
      <c r="A4" s="150" t="s">
        <v>240</v>
      </c>
      <c r="B4" s="154" t="s">
        <v>150</v>
      </c>
      <c r="C4" s="153"/>
      <c r="D4" s="153"/>
    </row>
    <row r="5" spans="1:6">
      <c r="A5" s="52" t="s">
        <v>232</v>
      </c>
      <c r="B5" s="4" t="s">
        <v>100</v>
      </c>
      <c r="C5" s="9"/>
      <c r="D5" s="9"/>
    </row>
    <row r="6" spans="1:6">
      <c r="A6" s="52" t="s">
        <v>229</v>
      </c>
      <c r="B6" s="8"/>
      <c r="C6" s="196" t="s">
        <v>436</v>
      </c>
      <c r="D6" s="196" t="s">
        <v>421</v>
      </c>
    </row>
    <row r="7" spans="1:6">
      <c r="A7" s="5">
        <v>12010100</v>
      </c>
      <c r="B7" s="53" t="s">
        <v>226</v>
      </c>
      <c r="C7" s="7" t="s">
        <v>31</v>
      </c>
      <c r="D7" s="7" t="s">
        <v>31</v>
      </c>
    </row>
    <row r="8" spans="1:6">
      <c r="A8" s="5"/>
      <c r="B8" s="8" t="s">
        <v>241</v>
      </c>
      <c r="C8" s="6">
        <v>6051250000</v>
      </c>
      <c r="D8" s="6">
        <v>5875000000</v>
      </c>
      <c r="E8" s="2">
        <f>PRODUCT(D8,1.03)</f>
        <v>6051250000</v>
      </c>
      <c r="F8" s="205">
        <f>CEILING(E8,1000)</f>
        <v>6051250000</v>
      </c>
    </row>
    <row r="9" spans="1:6">
      <c r="A9" s="5"/>
      <c r="B9" s="8" t="s">
        <v>146</v>
      </c>
      <c r="C9" s="6">
        <v>54887000</v>
      </c>
      <c r="D9" s="6">
        <v>53287500</v>
      </c>
      <c r="E9" s="13">
        <f t="shared" ref="E9:E72" si="0">PRODUCT(D9,1.03)</f>
        <v>54886125</v>
      </c>
      <c r="F9" s="205">
        <f t="shared" ref="F9:F72" si="1">CEILING(E9,1000)</f>
        <v>54887000</v>
      </c>
    </row>
    <row r="10" spans="1:6">
      <c r="A10" s="5"/>
      <c r="B10" s="8" t="s">
        <v>148</v>
      </c>
      <c r="C10" s="6">
        <v>103000000</v>
      </c>
      <c r="D10" s="6">
        <v>100000000</v>
      </c>
      <c r="E10" s="13">
        <f t="shared" si="0"/>
        <v>103000000</v>
      </c>
      <c r="F10" s="205">
        <f t="shared" si="1"/>
        <v>103000000</v>
      </c>
    </row>
    <row r="11" spans="1:6">
      <c r="A11" s="5"/>
      <c r="B11" s="8" t="s">
        <v>242</v>
      </c>
      <c r="C11" s="6">
        <v>515000000</v>
      </c>
      <c r="D11" s="6">
        <v>500000000</v>
      </c>
      <c r="E11" s="13">
        <f t="shared" si="0"/>
        <v>515000000</v>
      </c>
      <c r="F11" s="205">
        <f t="shared" si="1"/>
        <v>515000000</v>
      </c>
    </row>
    <row r="12" spans="1:6">
      <c r="A12" s="5"/>
      <c r="B12" s="8" t="s">
        <v>149</v>
      </c>
      <c r="C12" s="6"/>
      <c r="D12" s="6" t="s">
        <v>147</v>
      </c>
      <c r="E12" s="13">
        <f t="shared" si="0"/>
        <v>1.03</v>
      </c>
      <c r="F12" s="205">
        <f t="shared" si="1"/>
        <v>1000</v>
      </c>
    </row>
    <row r="13" spans="1:6">
      <c r="A13" s="11"/>
      <c r="B13" s="4" t="s">
        <v>243</v>
      </c>
      <c r="C13" s="125">
        <f>SUM(C8:C12)</f>
        <v>6724137000</v>
      </c>
      <c r="D13" s="9">
        <v>6528287500</v>
      </c>
      <c r="E13" s="13">
        <f t="shared" si="0"/>
        <v>6724136125</v>
      </c>
      <c r="F13" s="205">
        <f t="shared" si="1"/>
        <v>6724137000</v>
      </c>
    </row>
    <row r="14" spans="1:6">
      <c r="A14" s="11"/>
      <c r="B14" s="8"/>
      <c r="C14" s="6"/>
      <c r="D14" s="6"/>
      <c r="E14" s="13">
        <f t="shared" si="0"/>
        <v>1.03</v>
      </c>
      <c r="F14" s="205">
        <f t="shared" si="1"/>
        <v>1000</v>
      </c>
    </row>
    <row r="15" spans="1:6">
      <c r="A15" s="5">
        <v>12020400</v>
      </c>
      <c r="B15" s="53" t="s">
        <v>244</v>
      </c>
      <c r="C15" s="6"/>
      <c r="D15" s="6"/>
      <c r="E15" s="13">
        <f t="shared" si="0"/>
        <v>1.03</v>
      </c>
      <c r="F15" s="205">
        <f t="shared" si="1"/>
        <v>1000</v>
      </c>
    </row>
    <row r="16" spans="1:6">
      <c r="A16" s="11"/>
      <c r="B16" s="8" t="s">
        <v>151</v>
      </c>
      <c r="C16" s="6">
        <v>1136000</v>
      </c>
      <c r="D16" s="6">
        <v>1102500</v>
      </c>
      <c r="E16" s="13">
        <f t="shared" si="0"/>
        <v>1135575</v>
      </c>
      <c r="F16" s="205">
        <f t="shared" si="1"/>
        <v>1136000</v>
      </c>
    </row>
    <row r="17" spans="1:6">
      <c r="A17" s="11"/>
      <c r="B17" s="8" t="s">
        <v>245</v>
      </c>
      <c r="C17" s="6">
        <v>1136000</v>
      </c>
      <c r="D17" s="6">
        <v>1102500</v>
      </c>
      <c r="E17" s="13">
        <f t="shared" si="0"/>
        <v>1135575</v>
      </c>
      <c r="F17" s="205">
        <f t="shared" si="1"/>
        <v>1136000</v>
      </c>
    </row>
    <row r="18" spans="1:6">
      <c r="A18" s="11"/>
      <c r="B18" s="8" t="s">
        <v>246</v>
      </c>
      <c r="C18" s="6">
        <v>103000000</v>
      </c>
      <c r="D18" s="6">
        <v>100000000</v>
      </c>
      <c r="E18" s="13">
        <f t="shared" si="0"/>
        <v>103000000</v>
      </c>
      <c r="F18" s="205">
        <f t="shared" si="1"/>
        <v>103000000</v>
      </c>
    </row>
    <row r="19" spans="1:6">
      <c r="A19" s="11"/>
      <c r="B19" s="10" t="s">
        <v>152</v>
      </c>
      <c r="C19" s="6"/>
      <c r="D19" s="6"/>
      <c r="E19" s="13">
        <f t="shared" si="0"/>
        <v>1.03</v>
      </c>
      <c r="F19" s="205">
        <f t="shared" si="1"/>
        <v>1000</v>
      </c>
    </row>
    <row r="20" spans="1:6">
      <c r="A20" s="11"/>
      <c r="B20" s="10" t="s">
        <v>153</v>
      </c>
      <c r="C20" s="6"/>
      <c r="D20" s="6"/>
      <c r="E20" s="13">
        <f t="shared" si="0"/>
        <v>1.03</v>
      </c>
      <c r="F20" s="205">
        <f t="shared" si="1"/>
        <v>1000</v>
      </c>
    </row>
    <row r="21" spans="1:6">
      <c r="A21" s="11"/>
      <c r="B21" s="4" t="s">
        <v>247</v>
      </c>
      <c r="C21" s="125">
        <f>SUM(C16:C20)</f>
        <v>105272000</v>
      </c>
      <c r="D21" s="9">
        <v>102205000</v>
      </c>
      <c r="E21" s="13">
        <f t="shared" si="0"/>
        <v>105271150</v>
      </c>
      <c r="F21" s="205">
        <f t="shared" si="1"/>
        <v>105272000</v>
      </c>
    </row>
    <row r="22" spans="1:6">
      <c r="A22" s="11"/>
      <c r="B22" s="8"/>
      <c r="C22" s="6"/>
      <c r="D22" s="6"/>
      <c r="E22" s="13">
        <f t="shared" si="0"/>
        <v>1.03</v>
      </c>
      <c r="F22" s="205">
        <f t="shared" si="1"/>
        <v>1000</v>
      </c>
    </row>
    <row r="23" spans="1:6">
      <c r="A23" s="5">
        <v>12020500</v>
      </c>
      <c r="B23" s="53" t="s">
        <v>248</v>
      </c>
      <c r="C23" s="6"/>
      <c r="D23" s="6"/>
      <c r="E23" s="13">
        <f t="shared" si="0"/>
        <v>1.03</v>
      </c>
      <c r="F23" s="205">
        <f t="shared" si="1"/>
        <v>1000</v>
      </c>
    </row>
    <row r="24" spans="1:6">
      <c r="A24" s="11"/>
      <c r="B24" s="8" t="s">
        <v>249</v>
      </c>
      <c r="C24" s="6">
        <v>11924000</v>
      </c>
      <c r="D24" s="6">
        <v>11576250</v>
      </c>
      <c r="E24" s="13">
        <f t="shared" si="0"/>
        <v>11923537.5</v>
      </c>
      <c r="F24" s="205">
        <f t="shared" si="1"/>
        <v>11924000</v>
      </c>
    </row>
    <row r="25" spans="1:6">
      <c r="A25" s="11"/>
      <c r="B25" s="4" t="s">
        <v>250</v>
      </c>
      <c r="C25" s="125">
        <f>SUM(C24)</f>
        <v>11924000</v>
      </c>
      <c r="D25" s="9">
        <v>11576250</v>
      </c>
      <c r="E25" s="13">
        <f t="shared" si="0"/>
        <v>11923537.5</v>
      </c>
      <c r="F25" s="205">
        <f t="shared" si="1"/>
        <v>11924000</v>
      </c>
    </row>
    <row r="26" spans="1:6">
      <c r="A26" s="11"/>
      <c r="B26" s="8"/>
      <c r="C26" s="6"/>
      <c r="D26" s="6"/>
      <c r="E26" s="13">
        <f t="shared" si="0"/>
        <v>1.03</v>
      </c>
      <c r="F26" s="205">
        <f t="shared" si="1"/>
        <v>1000</v>
      </c>
    </row>
    <row r="27" spans="1:6">
      <c r="A27" s="5">
        <v>12020100</v>
      </c>
      <c r="B27" s="53" t="s">
        <v>251</v>
      </c>
      <c r="C27" s="6"/>
      <c r="D27" s="6"/>
      <c r="E27" s="13">
        <f t="shared" si="0"/>
        <v>1.03</v>
      </c>
      <c r="F27" s="205">
        <f t="shared" si="1"/>
        <v>1000</v>
      </c>
    </row>
    <row r="28" spans="1:6">
      <c r="A28" s="11">
        <v>12020162</v>
      </c>
      <c r="B28" s="8" t="s">
        <v>252</v>
      </c>
      <c r="C28" s="6">
        <v>93118000</v>
      </c>
      <c r="D28" s="6">
        <v>90405000</v>
      </c>
      <c r="E28" s="13">
        <f t="shared" si="0"/>
        <v>93117150</v>
      </c>
      <c r="F28" s="205">
        <f t="shared" si="1"/>
        <v>93118000</v>
      </c>
    </row>
    <row r="29" spans="1:6">
      <c r="A29" s="11">
        <v>12020163</v>
      </c>
      <c r="B29" s="8" t="s">
        <v>253</v>
      </c>
      <c r="C29" s="6">
        <v>46559000</v>
      </c>
      <c r="D29" s="6">
        <v>45202500</v>
      </c>
      <c r="E29" s="13">
        <f t="shared" si="0"/>
        <v>46558575</v>
      </c>
      <c r="F29" s="205">
        <f t="shared" si="1"/>
        <v>46559000</v>
      </c>
    </row>
    <row r="30" spans="1:6">
      <c r="A30" s="11"/>
      <c r="B30" s="8" t="s">
        <v>254</v>
      </c>
      <c r="C30" s="6">
        <v>34636000</v>
      </c>
      <c r="D30" s="6">
        <v>33626250</v>
      </c>
      <c r="E30" s="13">
        <f t="shared" si="0"/>
        <v>34635037.5</v>
      </c>
      <c r="F30" s="205">
        <f t="shared" si="1"/>
        <v>34636000</v>
      </c>
    </row>
    <row r="31" spans="1:6">
      <c r="A31" s="11"/>
      <c r="B31" s="4" t="s">
        <v>255</v>
      </c>
      <c r="C31" s="125">
        <f>SUM(C28:C30)</f>
        <v>174313000</v>
      </c>
      <c r="D31" s="9">
        <v>169233750</v>
      </c>
      <c r="E31" s="13">
        <f t="shared" si="0"/>
        <v>174310762.5</v>
      </c>
      <c r="F31" s="205">
        <f t="shared" si="1"/>
        <v>174311000</v>
      </c>
    </row>
    <row r="32" spans="1:6">
      <c r="A32" s="11"/>
      <c r="B32" s="8"/>
      <c r="C32" s="6"/>
      <c r="D32" s="6"/>
      <c r="E32" s="13">
        <f t="shared" si="0"/>
        <v>1.03</v>
      </c>
      <c r="F32" s="205">
        <f t="shared" si="1"/>
        <v>1000</v>
      </c>
    </row>
    <row r="33" spans="1:6">
      <c r="A33" s="11"/>
      <c r="B33" s="4" t="s">
        <v>256</v>
      </c>
      <c r="C33" s="9">
        <f>SUM(C13,C21,C25,C31)</f>
        <v>7015646000</v>
      </c>
      <c r="D33" s="9">
        <v>6811302500</v>
      </c>
      <c r="E33" s="13">
        <f t="shared" si="0"/>
        <v>7015641575</v>
      </c>
      <c r="F33" s="205">
        <f t="shared" si="1"/>
        <v>7015642000</v>
      </c>
    </row>
    <row r="34" spans="1:6">
      <c r="A34" s="143"/>
      <c r="B34" s="144"/>
      <c r="C34" s="145"/>
      <c r="D34" s="146"/>
      <c r="E34" s="13">
        <f t="shared" si="0"/>
        <v>1.03</v>
      </c>
      <c r="F34" s="205">
        <f t="shared" si="1"/>
        <v>1000</v>
      </c>
    </row>
    <row r="35" spans="1:6">
      <c r="A35" s="141"/>
      <c r="B35" s="142"/>
      <c r="D35" s="157"/>
      <c r="E35" s="13">
        <f t="shared" si="0"/>
        <v>1.03</v>
      </c>
      <c r="F35" s="205">
        <f t="shared" si="1"/>
        <v>1000</v>
      </c>
    </row>
    <row r="36" spans="1:6">
      <c r="A36" s="141"/>
      <c r="B36" s="142"/>
      <c r="D36" s="157"/>
      <c r="E36" s="13">
        <f t="shared" si="0"/>
        <v>1.03</v>
      </c>
      <c r="F36" s="205">
        <f t="shared" si="1"/>
        <v>1000</v>
      </c>
    </row>
    <row r="37" spans="1:6">
      <c r="A37" s="141"/>
      <c r="B37" s="142"/>
      <c r="D37" s="157"/>
      <c r="E37" s="13">
        <f t="shared" si="0"/>
        <v>1.03</v>
      </c>
      <c r="F37" s="205">
        <f t="shared" si="1"/>
        <v>1000</v>
      </c>
    </row>
    <row r="38" spans="1:6">
      <c r="A38" s="141"/>
      <c r="B38" s="142"/>
      <c r="D38" s="157"/>
      <c r="E38" s="13">
        <f t="shared" si="0"/>
        <v>1.03</v>
      </c>
      <c r="F38" s="205">
        <f t="shared" si="1"/>
        <v>1000</v>
      </c>
    </row>
    <row r="39" spans="1:6">
      <c r="A39" s="141"/>
      <c r="B39" s="142"/>
      <c r="D39" s="157"/>
      <c r="E39" s="13">
        <f t="shared" si="0"/>
        <v>1.03</v>
      </c>
      <c r="F39" s="205">
        <f t="shared" si="1"/>
        <v>1000</v>
      </c>
    </row>
    <row r="40" spans="1:6">
      <c r="A40" s="141"/>
      <c r="B40" s="142"/>
      <c r="D40" s="157"/>
      <c r="E40" s="13">
        <f t="shared" si="0"/>
        <v>1.03</v>
      </c>
      <c r="F40" s="205">
        <f t="shared" si="1"/>
        <v>1000</v>
      </c>
    </row>
    <row r="41" spans="1:6">
      <c r="A41" s="141"/>
      <c r="B41" s="142"/>
      <c r="D41" s="157"/>
      <c r="E41" s="13">
        <f t="shared" si="0"/>
        <v>1.03</v>
      </c>
      <c r="F41" s="205">
        <f t="shared" si="1"/>
        <v>1000</v>
      </c>
    </row>
    <row r="42" spans="1:6">
      <c r="A42" s="141"/>
      <c r="B42" s="142"/>
      <c r="D42" s="157"/>
      <c r="E42" s="13">
        <f t="shared" si="0"/>
        <v>1.03</v>
      </c>
      <c r="F42" s="205">
        <f t="shared" si="1"/>
        <v>1000</v>
      </c>
    </row>
    <row r="43" spans="1:6">
      <c r="A43" s="141"/>
      <c r="B43" s="142"/>
      <c r="D43" s="157"/>
      <c r="E43" s="13">
        <f t="shared" si="0"/>
        <v>1.03</v>
      </c>
      <c r="F43" s="205">
        <f t="shared" si="1"/>
        <v>1000</v>
      </c>
    </row>
    <row r="44" spans="1:6">
      <c r="A44" s="141"/>
      <c r="B44" s="142"/>
      <c r="D44" s="157"/>
      <c r="E44" s="13">
        <f t="shared" si="0"/>
        <v>1.03</v>
      </c>
      <c r="F44" s="205">
        <f t="shared" si="1"/>
        <v>1000</v>
      </c>
    </row>
    <row r="45" spans="1:6">
      <c r="A45" s="242" t="s">
        <v>0</v>
      </c>
      <c r="B45" s="243"/>
      <c r="C45" s="243"/>
      <c r="D45" s="244"/>
      <c r="E45" s="13">
        <f t="shared" si="0"/>
        <v>1.03</v>
      </c>
      <c r="F45" s="205">
        <f t="shared" si="1"/>
        <v>1000</v>
      </c>
    </row>
    <row r="46" spans="1:6">
      <c r="A46" s="242" t="s">
        <v>435</v>
      </c>
      <c r="B46" s="243"/>
      <c r="C46" s="243"/>
      <c r="D46" s="244"/>
      <c r="E46" s="13">
        <f t="shared" si="0"/>
        <v>1.03</v>
      </c>
      <c r="F46" s="205">
        <f t="shared" si="1"/>
        <v>1000</v>
      </c>
    </row>
    <row r="47" spans="1:6">
      <c r="A47" s="245" t="s">
        <v>239</v>
      </c>
      <c r="B47" s="246"/>
      <c r="C47" s="246"/>
      <c r="D47" s="247"/>
      <c r="E47" s="13">
        <f t="shared" si="0"/>
        <v>1.03</v>
      </c>
      <c r="F47" s="205">
        <f t="shared" si="1"/>
        <v>1000</v>
      </c>
    </row>
    <row r="48" spans="1:6">
      <c r="A48" s="150" t="s">
        <v>257</v>
      </c>
      <c r="B48" s="151" t="s">
        <v>182</v>
      </c>
      <c r="C48" s="152"/>
      <c r="D48" s="153"/>
      <c r="E48" s="13">
        <f t="shared" si="0"/>
        <v>1.03</v>
      </c>
      <c r="F48" s="205">
        <f t="shared" si="1"/>
        <v>1000</v>
      </c>
    </row>
    <row r="49" spans="1:6">
      <c r="A49" s="52" t="s">
        <v>232</v>
      </c>
      <c r="B49" s="4" t="s">
        <v>50</v>
      </c>
      <c r="C49" s="196" t="s">
        <v>436</v>
      </c>
      <c r="D49" s="196" t="s">
        <v>421</v>
      </c>
      <c r="E49" s="13">
        <f t="shared" si="0"/>
        <v>1.03</v>
      </c>
      <c r="F49" s="205">
        <f t="shared" si="1"/>
        <v>1000</v>
      </c>
    </row>
    <row r="50" spans="1:6">
      <c r="A50" s="52" t="s">
        <v>229</v>
      </c>
      <c r="B50" s="4"/>
      <c r="C50" s="7" t="s">
        <v>31</v>
      </c>
      <c r="D50" s="184" t="s">
        <v>31</v>
      </c>
      <c r="E50" s="13">
        <f t="shared" si="0"/>
        <v>1.03</v>
      </c>
      <c r="F50" s="205">
        <f t="shared" si="1"/>
        <v>1000</v>
      </c>
    </row>
    <row r="51" spans="1:6">
      <c r="A51" s="5">
        <v>12020400</v>
      </c>
      <c r="B51" s="80" t="s">
        <v>244</v>
      </c>
      <c r="C51" s="172"/>
      <c r="D51" s="106"/>
      <c r="E51" s="13">
        <f t="shared" si="0"/>
        <v>1.03</v>
      </c>
      <c r="F51" s="205">
        <f t="shared" si="1"/>
        <v>1000</v>
      </c>
    </row>
    <row r="52" spans="1:6">
      <c r="A52" s="11">
        <v>12020417</v>
      </c>
      <c r="B52" s="8" t="s">
        <v>220</v>
      </c>
      <c r="C52" s="173">
        <v>56779000</v>
      </c>
      <c r="D52" s="106">
        <v>55125000</v>
      </c>
      <c r="E52" s="13">
        <f t="shared" si="0"/>
        <v>56778750</v>
      </c>
      <c r="F52" s="205">
        <f t="shared" si="1"/>
        <v>56779000</v>
      </c>
    </row>
    <row r="53" spans="1:6">
      <c r="A53" s="11">
        <v>12020427</v>
      </c>
      <c r="B53" s="8" t="s">
        <v>258</v>
      </c>
      <c r="C53" s="173">
        <v>5678000</v>
      </c>
      <c r="D53" s="106">
        <v>5512500</v>
      </c>
      <c r="E53" s="13">
        <f t="shared" si="0"/>
        <v>5677875</v>
      </c>
      <c r="F53" s="205">
        <f t="shared" si="1"/>
        <v>5678000</v>
      </c>
    </row>
    <row r="54" spans="1:6">
      <c r="A54" s="11"/>
      <c r="B54" s="8"/>
      <c r="C54" s="172">
        <f>SUM(C52:C53)</f>
        <v>62457000</v>
      </c>
      <c r="D54" s="172">
        <v>60637500</v>
      </c>
      <c r="E54" s="13">
        <f t="shared" si="0"/>
        <v>62456625</v>
      </c>
      <c r="F54" s="205">
        <f t="shared" si="1"/>
        <v>62457000</v>
      </c>
    </row>
    <row r="55" spans="1:6" ht="18" customHeight="1">
      <c r="A55" s="11"/>
      <c r="B55" s="8"/>
      <c r="C55" s="172"/>
      <c r="D55" s="106"/>
      <c r="E55" s="13">
        <f t="shared" si="0"/>
        <v>1.03</v>
      </c>
      <c r="F55" s="205">
        <f t="shared" si="1"/>
        <v>1000</v>
      </c>
    </row>
    <row r="56" spans="1:6">
      <c r="A56" s="5">
        <v>12020500</v>
      </c>
      <c r="B56" s="80" t="s">
        <v>248</v>
      </c>
      <c r="C56" s="172"/>
      <c r="D56" s="106"/>
      <c r="E56" s="13">
        <f t="shared" si="0"/>
        <v>1.03</v>
      </c>
      <c r="F56" s="205">
        <f t="shared" si="1"/>
        <v>1000</v>
      </c>
    </row>
    <row r="57" spans="1:6">
      <c r="A57" s="11"/>
      <c r="B57" s="105" t="s">
        <v>221</v>
      </c>
      <c r="C57" s="173">
        <v>6179000</v>
      </c>
      <c r="D57" s="106">
        <v>5998702.5</v>
      </c>
      <c r="E57" s="13">
        <f t="shared" si="0"/>
        <v>6178663.5750000002</v>
      </c>
      <c r="F57" s="205">
        <f t="shared" si="1"/>
        <v>6179000</v>
      </c>
    </row>
    <row r="58" spans="1:6">
      <c r="A58" s="5"/>
      <c r="B58" s="79"/>
      <c r="C58" s="174">
        <f>SUM(C57)</f>
        <v>6179000</v>
      </c>
      <c r="D58" s="172">
        <v>5998702.5</v>
      </c>
      <c r="E58" s="13">
        <f t="shared" si="0"/>
        <v>6178663.5750000002</v>
      </c>
      <c r="F58" s="205">
        <f t="shared" si="1"/>
        <v>6179000</v>
      </c>
    </row>
    <row r="59" spans="1:6">
      <c r="A59" s="52"/>
      <c r="B59" s="4"/>
      <c r="C59" s="172"/>
      <c r="D59" s="106"/>
      <c r="E59" s="13">
        <f t="shared" si="0"/>
        <v>1.03</v>
      </c>
      <c r="F59" s="205">
        <f t="shared" si="1"/>
        <v>1000</v>
      </c>
    </row>
    <row r="60" spans="1:6">
      <c r="A60" s="52"/>
      <c r="B60" s="4"/>
      <c r="C60" s="172"/>
      <c r="D60" s="106"/>
      <c r="E60" s="13">
        <f t="shared" si="0"/>
        <v>1.03</v>
      </c>
      <c r="F60" s="205">
        <f t="shared" si="1"/>
        <v>1000</v>
      </c>
    </row>
    <row r="61" spans="1:6">
      <c r="A61" s="5">
        <v>12020600</v>
      </c>
      <c r="B61" s="53" t="s">
        <v>259</v>
      </c>
      <c r="C61" s="172"/>
      <c r="D61" s="106"/>
      <c r="E61" s="13">
        <f t="shared" si="0"/>
        <v>1.03</v>
      </c>
      <c r="F61" s="205">
        <f t="shared" si="1"/>
        <v>1000</v>
      </c>
    </row>
    <row r="62" spans="1:6">
      <c r="A62" s="11">
        <v>12020604</v>
      </c>
      <c r="B62" s="81" t="s">
        <v>260</v>
      </c>
      <c r="C62" s="173">
        <v>71401000</v>
      </c>
      <c r="D62" s="106">
        <v>69320790</v>
      </c>
      <c r="E62" s="13">
        <f t="shared" si="0"/>
        <v>71400413.700000003</v>
      </c>
      <c r="F62" s="205">
        <f t="shared" si="1"/>
        <v>71401000</v>
      </c>
    </row>
    <row r="63" spans="1:6">
      <c r="A63" s="11">
        <v>12020614</v>
      </c>
      <c r="B63" s="94" t="s">
        <v>261</v>
      </c>
      <c r="C63" s="173">
        <v>1251972000</v>
      </c>
      <c r="D63" s="107">
        <v>1215506250</v>
      </c>
      <c r="E63" s="13">
        <f t="shared" si="0"/>
        <v>1251971437.5</v>
      </c>
      <c r="F63" s="205">
        <f t="shared" si="1"/>
        <v>1251972000</v>
      </c>
    </row>
    <row r="64" spans="1:6">
      <c r="A64" s="11">
        <v>12020611</v>
      </c>
      <c r="B64" s="81" t="s">
        <v>262</v>
      </c>
      <c r="C64" s="173">
        <v>414091000</v>
      </c>
      <c r="D64" s="106">
        <v>402029932.5</v>
      </c>
      <c r="E64" s="13">
        <f t="shared" si="0"/>
        <v>414090830.47500002</v>
      </c>
      <c r="F64" s="205">
        <f t="shared" si="1"/>
        <v>414091000</v>
      </c>
    </row>
    <row r="65" spans="1:6">
      <c r="A65" s="52"/>
      <c r="B65" s="8"/>
      <c r="C65" s="125">
        <f>SUM(C62:C64)</f>
        <v>1737464000</v>
      </c>
      <c r="D65" s="108">
        <v>1686856972.5</v>
      </c>
      <c r="E65" s="13">
        <f t="shared" si="0"/>
        <v>1737462681.675</v>
      </c>
      <c r="F65" s="205">
        <f t="shared" si="1"/>
        <v>1737463000</v>
      </c>
    </row>
    <row r="66" spans="1:6">
      <c r="A66" s="52"/>
      <c r="B66" s="10"/>
      <c r="C66" s="6"/>
      <c r="D66" s="6"/>
      <c r="E66" s="13">
        <f t="shared" si="0"/>
        <v>1.03</v>
      </c>
      <c r="F66" s="205">
        <f t="shared" si="1"/>
        <v>1000</v>
      </c>
    </row>
    <row r="67" spans="1:6" ht="33">
      <c r="A67" s="5">
        <v>12020800</v>
      </c>
      <c r="B67" s="209" t="s">
        <v>263</v>
      </c>
      <c r="C67" s="208"/>
      <c r="D67" s="208"/>
      <c r="E67" s="13">
        <f t="shared" si="0"/>
        <v>1.03</v>
      </c>
      <c r="F67" s="205">
        <f t="shared" si="1"/>
        <v>1000</v>
      </c>
    </row>
    <row r="68" spans="1:6">
      <c r="A68" s="11">
        <v>12020801</v>
      </c>
      <c r="B68" s="10" t="s">
        <v>264</v>
      </c>
      <c r="C68" s="173">
        <v>1381000</v>
      </c>
      <c r="D68" s="106">
        <v>1340640</v>
      </c>
      <c r="E68" s="13">
        <f t="shared" si="0"/>
        <v>1380859.2</v>
      </c>
      <c r="F68" s="205">
        <f t="shared" si="1"/>
        <v>1381000</v>
      </c>
    </row>
    <row r="69" spans="1:6">
      <c r="A69" s="11">
        <v>12020803</v>
      </c>
      <c r="B69" s="81" t="s">
        <v>265</v>
      </c>
      <c r="C69" s="173">
        <v>27607000</v>
      </c>
      <c r="D69" s="106">
        <v>26802877.5</v>
      </c>
      <c r="E69" s="13">
        <f t="shared" si="0"/>
        <v>27606963.824999999</v>
      </c>
      <c r="F69" s="205">
        <f t="shared" si="1"/>
        <v>27607000</v>
      </c>
    </row>
    <row r="70" spans="1:6">
      <c r="A70" s="52"/>
      <c r="B70" s="8"/>
      <c r="C70" s="125">
        <f>SUM(C68:C69)</f>
        <v>28988000</v>
      </c>
      <c r="D70" s="172">
        <v>28143517.5</v>
      </c>
      <c r="E70" s="13">
        <f t="shared" si="0"/>
        <v>28987823.025000002</v>
      </c>
      <c r="F70" s="205">
        <f t="shared" si="1"/>
        <v>28988000</v>
      </c>
    </row>
    <row r="71" spans="1:6">
      <c r="A71" s="52"/>
      <c r="B71" s="8"/>
      <c r="C71" s="6"/>
      <c r="D71" s="172"/>
      <c r="E71" s="13">
        <f t="shared" si="0"/>
        <v>1.03</v>
      </c>
      <c r="F71" s="205">
        <f t="shared" si="1"/>
        <v>1000</v>
      </c>
    </row>
    <row r="72" spans="1:6">
      <c r="A72" s="52">
        <v>12020900</v>
      </c>
      <c r="B72" s="4" t="s">
        <v>266</v>
      </c>
      <c r="C72" s="6"/>
      <c r="D72" s="172"/>
      <c r="E72" s="13">
        <f t="shared" si="0"/>
        <v>1.03</v>
      </c>
      <c r="F72" s="205">
        <f t="shared" si="1"/>
        <v>1000</v>
      </c>
    </row>
    <row r="73" spans="1:6">
      <c r="A73" s="11">
        <v>12020901</v>
      </c>
      <c r="B73" s="81" t="s">
        <v>267</v>
      </c>
      <c r="C73" s="173">
        <v>55213000</v>
      </c>
      <c r="D73" s="106">
        <v>53604652.5</v>
      </c>
      <c r="E73" s="13">
        <f t="shared" ref="E73:E136" si="2">PRODUCT(D73,1.03)</f>
        <v>55212792.075000003</v>
      </c>
      <c r="F73" s="205">
        <f t="shared" ref="F73:F136" si="3">CEILING(E73,1000)</f>
        <v>55213000</v>
      </c>
    </row>
    <row r="74" spans="1:6" ht="15" customHeight="1">
      <c r="A74" s="52"/>
      <c r="B74" s="8"/>
      <c r="C74" s="174">
        <f>SUM(C73)</f>
        <v>55213000</v>
      </c>
      <c r="D74" s="172">
        <v>53604652.5</v>
      </c>
      <c r="E74" s="13">
        <f t="shared" si="2"/>
        <v>55212792.075000003</v>
      </c>
      <c r="F74" s="205">
        <f t="shared" si="3"/>
        <v>55213000</v>
      </c>
    </row>
    <row r="75" spans="1:6">
      <c r="A75" s="11"/>
      <c r="B75" s="8"/>
      <c r="C75" s="6"/>
      <c r="D75" s="172"/>
      <c r="E75" s="13">
        <f t="shared" si="2"/>
        <v>1.03</v>
      </c>
      <c r="F75" s="205">
        <f t="shared" si="3"/>
        <v>1000</v>
      </c>
    </row>
    <row r="76" spans="1:6">
      <c r="A76" s="5">
        <v>12021100</v>
      </c>
      <c r="B76" s="97" t="s">
        <v>227</v>
      </c>
      <c r="C76" s="109"/>
      <c r="D76" s="172"/>
      <c r="E76" s="13">
        <f t="shared" si="2"/>
        <v>1.03</v>
      </c>
      <c r="F76" s="205">
        <f t="shared" si="3"/>
        <v>1000</v>
      </c>
    </row>
    <row r="77" spans="1:6">
      <c r="A77" s="87">
        <v>12021101</v>
      </c>
      <c r="B77" s="10" t="s">
        <v>219</v>
      </c>
      <c r="C77" s="173">
        <v>567788000</v>
      </c>
      <c r="D77" s="181">
        <v>551250000</v>
      </c>
      <c r="E77" s="13">
        <f t="shared" si="2"/>
        <v>567787500</v>
      </c>
      <c r="F77" s="205">
        <f t="shared" si="3"/>
        <v>567788000</v>
      </c>
    </row>
    <row r="78" spans="1:6">
      <c r="A78" s="5"/>
      <c r="B78" s="8"/>
      <c r="C78" s="125">
        <f>SUM(C77)</f>
        <v>567788000</v>
      </c>
      <c r="D78" s="9">
        <v>551250000</v>
      </c>
      <c r="E78" s="13">
        <f t="shared" si="2"/>
        <v>567787500</v>
      </c>
      <c r="F78" s="205">
        <f t="shared" si="3"/>
        <v>567788000</v>
      </c>
    </row>
    <row r="79" spans="1:6">
      <c r="A79" s="5"/>
      <c r="B79" s="94"/>
      <c r="C79" s="106"/>
      <c r="D79" s="106"/>
      <c r="E79" s="13">
        <f t="shared" si="2"/>
        <v>1.03</v>
      </c>
      <c r="F79" s="205">
        <f t="shared" si="3"/>
        <v>1000</v>
      </c>
    </row>
    <row r="80" spans="1:6">
      <c r="A80" s="5">
        <v>12021200</v>
      </c>
      <c r="B80" s="90" t="s">
        <v>268</v>
      </c>
      <c r="C80" s="6"/>
      <c r="D80" s="6"/>
      <c r="E80" s="13">
        <f t="shared" si="2"/>
        <v>1.03</v>
      </c>
      <c r="F80" s="205">
        <f t="shared" si="3"/>
        <v>1000</v>
      </c>
    </row>
    <row r="81" spans="1:6">
      <c r="A81" s="11">
        <v>12021210</v>
      </c>
      <c r="B81" s="81" t="s">
        <v>218</v>
      </c>
      <c r="C81" s="173">
        <v>4338047000</v>
      </c>
      <c r="D81" s="106">
        <v>4211695625</v>
      </c>
      <c r="E81" s="13">
        <f t="shared" si="2"/>
        <v>4338046493.75</v>
      </c>
      <c r="F81" s="205">
        <f t="shared" si="3"/>
        <v>4338047000</v>
      </c>
    </row>
    <row r="82" spans="1:6">
      <c r="A82" s="11">
        <v>12021201</v>
      </c>
      <c r="B82" s="10" t="s">
        <v>269</v>
      </c>
      <c r="C82" s="173">
        <v>60596000</v>
      </c>
      <c r="D82" s="106">
        <v>58830502.5</v>
      </c>
      <c r="E82" s="13">
        <f t="shared" si="2"/>
        <v>60595417.575000003</v>
      </c>
      <c r="F82" s="205">
        <f t="shared" si="3"/>
        <v>60596000</v>
      </c>
    </row>
    <row r="83" spans="1:6">
      <c r="A83" s="11"/>
      <c r="B83" s="8"/>
      <c r="C83" s="125">
        <f>SUM(C81:C82)</f>
        <v>4398643000</v>
      </c>
      <c r="D83" s="9">
        <v>4270526127.5</v>
      </c>
      <c r="E83" s="13">
        <f t="shared" si="2"/>
        <v>4398641911.3249998</v>
      </c>
      <c r="F83" s="205">
        <f t="shared" si="3"/>
        <v>4398642000</v>
      </c>
    </row>
    <row r="84" spans="1:6">
      <c r="A84" s="11"/>
      <c r="B84" s="8"/>
      <c r="C84" s="6"/>
      <c r="D84" s="6"/>
      <c r="E84" s="13">
        <f t="shared" si="2"/>
        <v>1.03</v>
      </c>
      <c r="F84" s="205">
        <f t="shared" si="3"/>
        <v>1000</v>
      </c>
    </row>
    <row r="85" spans="1:6">
      <c r="A85" s="5">
        <v>13010100</v>
      </c>
      <c r="B85" s="97" t="s">
        <v>228</v>
      </c>
      <c r="C85" s="106"/>
      <c r="D85" s="106"/>
      <c r="E85" s="13">
        <f t="shared" si="2"/>
        <v>1.03</v>
      </c>
      <c r="F85" s="205">
        <f t="shared" si="3"/>
        <v>1000</v>
      </c>
    </row>
    <row r="86" spans="1:6">
      <c r="A86" s="87">
        <v>13010101</v>
      </c>
      <c r="B86" s="110" t="s">
        <v>270</v>
      </c>
      <c r="C86" s="173">
        <v>158981000</v>
      </c>
      <c r="D86" s="106">
        <v>154350000</v>
      </c>
      <c r="E86" s="13">
        <f t="shared" si="2"/>
        <v>158980500</v>
      </c>
      <c r="F86" s="205">
        <f t="shared" si="3"/>
        <v>158981000</v>
      </c>
    </row>
    <row r="87" spans="1:6">
      <c r="A87" s="5"/>
      <c r="B87" s="97"/>
      <c r="C87" s="174">
        <f>SUM(C86)</f>
        <v>158981000</v>
      </c>
      <c r="D87" s="172">
        <v>154350000</v>
      </c>
      <c r="E87" s="13">
        <f t="shared" si="2"/>
        <v>158980500</v>
      </c>
      <c r="F87" s="205">
        <f t="shared" si="3"/>
        <v>158981000</v>
      </c>
    </row>
    <row r="88" spans="1:6">
      <c r="A88" s="5"/>
      <c r="B88" s="97"/>
      <c r="C88" s="106"/>
      <c r="D88" s="106"/>
      <c r="E88" s="13">
        <f t="shared" si="2"/>
        <v>1.03</v>
      </c>
      <c r="F88" s="205">
        <f t="shared" si="3"/>
        <v>1000</v>
      </c>
    </row>
    <row r="89" spans="1:6">
      <c r="A89" s="5"/>
      <c r="B89" s="97" t="s">
        <v>145</v>
      </c>
      <c r="C89" s="172">
        <f>SUM(C54,C58,C65,C70,C74,C78,C83,C87)</f>
        <v>7015713000</v>
      </c>
      <c r="D89" s="172">
        <v>6811367472.5</v>
      </c>
      <c r="E89" s="13">
        <f t="shared" si="2"/>
        <v>7015708496.6750002</v>
      </c>
      <c r="F89" s="205">
        <f t="shared" si="3"/>
        <v>7015709000</v>
      </c>
    </row>
    <row r="90" spans="1:6">
      <c r="A90" s="139"/>
      <c r="B90" s="140"/>
      <c r="C90" s="145"/>
      <c r="D90" s="145"/>
      <c r="E90" s="13">
        <f t="shared" si="2"/>
        <v>1.03</v>
      </c>
      <c r="F90" s="205">
        <f t="shared" si="3"/>
        <v>1000</v>
      </c>
    </row>
    <row r="91" spans="1:6">
      <c r="A91" s="141"/>
      <c r="B91" s="142"/>
      <c r="C91" s="175"/>
      <c r="D91" s="187"/>
      <c r="E91" s="13">
        <f t="shared" si="2"/>
        <v>1.03</v>
      </c>
      <c r="F91" s="205">
        <f t="shared" si="3"/>
        <v>1000</v>
      </c>
    </row>
    <row r="92" spans="1:6">
      <c r="A92" s="242" t="s">
        <v>0</v>
      </c>
      <c r="B92" s="243"/>
      <c r="C92" s="243"/>
      <c r="D92" s="244"/>
      <c r="E92" s="13">
        <f t="shared" si="2"/>
        <v>1.03</v>
      </c>
      <c r="F92" s="205">
        <f t="shared" si="3"/>
        <v>1000</v>
      </c>
    </row>
    <row r="93" spans="1:6">
      <c r="A93" s="242" t="s">
        <v>435</v>
      </c>
      <c r="B93" s="243"/>
      <c r="C93" s="243"/>
      <c r="D93" s="244"/>
      <c r="E93" s="13">
        <f t="shared" si="2"/>
        <v>1.03</v>
      </c>
      <c r="F93" s="205">
        <f t="shared" si="3"/>
        <v>1000</v>
      </c>
    </row>
    <row r="94" spans="1:6">
      <c r="A94" s="245" t="s">
        <v>239</v>
      </c>
      <c r="B94" s="246"/>
      <c r="C94" s="246"/>
      <c r="D94" s="247"/>
      <c r="E94" s="13">
        <f t="shared" si="2"/>
        <v>1.03</v>
      </c>
      <c r="F94" s="205">
        <f t="shared" si="3"/>
        <v>1000</v>
      </c>
    </row>
    <row r="95" spans="1:6">
      <c r="A95" s="150" t="s">
        <v>257</v>
      </c>
      <c r="B95" s="151" t="s">
        <v>431</v>
      </c>
      <c r="C95" s="152"/>
      <c r="D95" s="153"/>
      <c r="E95" s="13">
        <f t="shared" si="2"/>
        <v>1.03</v>
      </c>
      <c r="F95" s="205">
        <f t="shared" si="3"/>
        <v>1000</v>
      </c>
    </row>
    <row r="96" spans="1:6">
      <c r="A96" s="52" t="s">
        <v>232</v>
      </c>
      <c r="B96" s="136"/>
      <c r="C96" s="196" t="s">
        <v>436</v>
      </c>
      <c r="D96" s="196" t="s">
        <v>421</v>
      </c>
      <c r="E96" s="13">
        <f t="shared" si="2"/>
        <v>1.03</v>
      </c>
      <c r="F96" s="205">
        <f t="shared" si="3"/>
        <v>1000</v>
      </c>
    </row>
    <row r="97" spans="1:6">
      <c r="A97" s="52" t="s">
        <v>229</v>
      </c>
      <c r="B97" s="4"/>
      <c r="C97" s="7" t="s">
        <v>31</v>
      </c>
      <c r="D97" s="106"/>
      <c r="E97" s="13">
        <f t="shared" si="2"/>
        <v>1.03</v>
      </c>
      <c r="F97" s="205">
        <f t="shared" si="3"/>
        <v>1000</v>
      </c>
    </row>
    <row r="98" spans="1:6">
      <c r="A98" s="5">
        <v>12020600</v>
      </c>
      <c r="B98" s="53" t="s">
        <v>259</v>
      </c>
      <c r="C98" s="172"/>
      <c r="D98" s="106"/>
      <c r="E98" s="13">
        <f t="shared" si="2"/>
        <v>1.03</v>
      </c>
      <c r="F98" s="205">
        <f t="shared" si="3"/>
        <v>1000</v>
      </c>
    </row>
    <row r="99" spans="1:6">
      <c r="A99" s="87">
        <v>12020601</v>
      </c>
      <c r="B99" s="10" t="s">
        <v>183</v>
      </c>
      <c r="C99" s="173">
        <v>315000</v>
      </c>
      <c r="D99" s="181">
        <v>305392.5</v>
      </c>
      <c r="E99" s="13">
        <f t="shared" si="2"/>
        <v>314554.27500000002</v>
      </c>
      <c r="F99" s="205">
        <f t="shared" si="3"/>
        <v>315000</v>
      </c>
    </row>
    <row r="100" spans="1:6">
      <c r="A100" s="52"/>
      <c r="B100" s="4"/>
      <c r="C100" s="174">
        <f>SUM(C99)</f>
        <v>315000</v>
      </c>
      <c r="D100" s="172">
        <v>305392.5</v>
      </c>
      <c r="E100" s="13">
        <f t="shared" si="2"/>
        <v>314554.27500000002</v>
      </c>
      <c r="F100" s="205">
        <f t="shared" si="3"/>
        <v>315000</v>
      </c>
    </row>
    <row r="101" spans="1:6">
      <c r="A101" s="52"/>
      <c r="B101" s="4"/>
      <c r="C101" s="172"/>
      <c r="D101" s="106"/>
      <c r="E101" s="13">
        <f t="shared" si="2"/>
        <v>1.03</v>
      </c>
      <c r="F101" s="205">
        <f t="shared" si="3"/>
        <v>1000</v>
      </c>
    </row>
    <row r="102" spans="1:6">
      <c r="A102" s="52"/>
      <c r="B102" s="4" t="s">
        <v>145</v>
      </c>
      <c r="C102" s="172">
        <f>SUM(C100)</f>
        <v>315000</v>
      </c>
      <c r="D102" s="172">
        <v>305392.5</v>
      </c>
      <c r="E102" s="13">
        <f t="shared" si="2"/>
        <v>314554.27500000002</v>
      </c>
      <c r="F102" s="205">
        <f t="shared" si="3"/>
        <v>315000</v>
      </c>
    </row>
    <row r="103" spans="1:6">
      <c r="A103" s="143"/>
      <c r="B103" s="144"/>
      <c r="C103" s="176"/>
      <c r="D103" s="188"/>
      <c r="E103" s="13">
        <f t="shared" si="2"/>
        <v>1.03</v>
      </c>
      <c r="F103" s="205">
        <f t="shared" si="3"/>
        <v>1000</v>
      </c>
    </row>
    <row r="104" spans="1:6">
      <c r="A104" s="141"/>
      <c r="B104" s="142"/>
      <c r="C104" s="175"/>
      <c r="D104" s="189"/>
      <c r="E104" s="13">
        <f t="shared" si="2"/>
        <v>1.03</v>
      </c>
      <c r="F104" s="205">
        <f t="shared" si="3"/>
        <v>1000</v>
      </c>
    </row>
    <row r="105" spans="1:6">
      <c r="A105" s="141"/>
      <c r="B105" s="142"/>
      <c r="C105" s="175"/>
      <c r="D105" s="189"/>
      <c r="E105" s="13">
        <f t="shared" si="2"/>
        <v>1.03</v>
      </c>
      <c r="F105" s="205">
        <f t="shared" si="3"/>
        <v>1000</v>
      </c>
    </row>
    <row r="106" spans="1:6">
      <c r="A106" s="141"/>
      <c r="B106" s="142"/>
      <c r="C106" s="175"/>
      <c r="D106" s="189"/>
      <c r="E106" s="13">
        <f t="shared" si="2"/>
        <v>1.03</v>
      </c>
      <c r="F106" s="205">
        <f t="shared" si="3"/>
        <v>1000</v>
      </c>
    </row>
    <row r="107" spans="1:6">
      <c r="A107" s="141"/>
      <c r="B107" s="142"/>
      <c r="C107" s="175"/>
      <c r="D107" s="189"/>
      <c r="E107" s="13">
        <f t="shared" si="2"/>
        <v>1.03</v>
      </c>
      <c r="F107" s="205">
        <f t="shared" si="3"/>
        <v>1000</v>
      </c>
    </row>
    <row r="108" spans="1:6">
      <c r="A108" s="141"/>
      <c r="B108" s="142"/>
      <c r="C108" s="175"/>
      <c r="D108" s="189"/>
      <c r="E108" s="13">
        <f t="shared" si="2"/>
        <v>1.03</v>
      </c>
      <c r="F108" s="205">
        <f t="shared" si="3"/>
        <v>1000</v>
      </c>
    </row>
    <row r="109" spans="1:6">
      <c r="A109" s="141"/>
      <c r="B109" s="142"/>
      <c r="C109" s="175"/>
      <c r="D109" s="189"/>
      <c r="E109" s="13">
        <f t="shared" si="2"/>
        <v>1.03</v>
      </c>
      <c r="F109" s="205">
        <f t="shared" si="3"/>
        <v>1000</v>
      </c>
    </row>
    <row r="110" spans="1:6">
      <c r="A110" s="141"/>
      <c r="B110" s="142"/>
      <c r="C110" s="175"/>
      <c r="D110" s="189"/>
      <c r="E110" s="13">
        <f t="shared" si="2"/>
        <v>1.03</v>
      </c>
      <c r="F110" s="205">
        <f t="shared" si="3"/>
        <v>1000</v>
      </c>
    </row>
    <row r="111" spans="1:6">
      <c r="A111" s="141"/>
      <c r="B111" s="142"/>
      <c r="D111" s="169"/>
      <c r="E111" s="13">
        <f t="shared" si="2"/>
        <v>1.03</v>
      </c>
      <c r="F111" s="205">
        <f t="shared" si="3"/>
        <v>1000</v>
      </c>
    </row>
    <row r="112" spans="1:6">
      <c r="A112" s="141"/>
      <c r="B112" s="142"/>
      <c r="D112" s="169"/>
      <c r="E112" s="13">
        <f t="shared" si="2"/>
        <v>1.03</v>
      </c>
      <c r="F112" s="205">
        <f t="shared" si="3"/>
        <v>1000</v>
      </c>
    </row>
    <row r="113" spans="1:6">
      <c r="A113" s="141"/>
      <c r="B113" s="142"/>
      <c r="D113" s="169"/>
      <c r="E113" s="13">
        <f t="shared" si="2"/>
        <v>1.03</v>
      </c>
      <c r="F113" s="205">
        <f t="shared" si="3"/>
        <v>1000</v>
      </c>
    </row>
    <row r="114" spans="1:6">
      <c r="A114" s="141"/>
      <c r="B114" s="142"/>
      <c r="D114" s="169"/>
      <c r="E114" s="13">
        <f t="shared" si="2"/>
        <v>1.03</v>
      </c>
      <c r="F114" s="205">
        <f t="shared" si="3"/>
        <v>1000</v>
      </c>
    </row>
    <row r="115" spans="1:6">
      <c r="A115" s="141"/>
      <c r="B115" s="142"/>
      <c r="D115" s="169"/>
      <c r="E115" s="13">
        <f t="shared" si="2"/>
        <v>1.03</v>
      </c>
      <c r="F115" s="205">
        <f t="shared" si="3"/>
        <v>1000</v>
      </c>
    </row>
    <row r="116" spans="1:6">
      <c r="A116" s="141"/>
      <c r="B116" s="142"/>
      <c r="D116" s="169"/>
      <c r="E116" s="13">
        <f t="shared" si="2"/>
        <v>1.03</v>
      </c>
      <c r="F116" s="205">
        <f t="shared" si="3"/>
        <v>1000</v>
      </c>
    </row>
    <row r="117" spans="1:6">
      <c r="A117" s="141"/>
      <c r="B117" s="142"/>
      <c r="D117" s="169"/>
      <c r="E117" s="13">
        <f t="shared" si="2"/>
        <v>1.03</v>
      </c>
      <c r="F117" s="205">
        <f t="shared" si="3"/>
        <v>1000</v>
      </c>
    </row>
    <row r="118" spans="1:6">
      <c r="A118" s="141"/>
      <c r="B118" s="142"/>
      <c r="D118" s="169"/>
      <c r="E118" s="13">
        <f t="shared" si="2"/>
        <v>1.03</v>
      </c>
      <c r="F118" s="205">
        <f t="shared" si="3"/>
        <v>1000</v>
      </c>
    </row>
    <row r="119" spans="1:6">
      <c r="A119" s="141"/>
      <c r="B119" s="142"/>
      <c r="D119" s="169"/>
      <c r="E119" s="13">
        <f t="shared" si="2"/>
        <v>1.03</v>
      </c>
      <c r="F119" s="205">
        <f t="shared" si="3"/>
        <v>1000</v>
      </c>
    </row>
    <row r="120" spans="1:6">
      <c r="A120" s="141"/>
      <c r="B120" s="142"/>
      <c r="D120" s="169"/>
      <c r="E120" s="13">
        <f t="shared" si="2"/>
        <v>1.03</v>
      </c>
      <c r="F120" s="205">
        <f t="shared" si="3"/>
        <v>1000</v>
      </c>
    </row>
    <row r="121" spans="1:6">
      <c r="A121" s="141"/>
      <c r="B121" s="142"/>
      <c r="D121" s="169"/>
      <c r="E121" s="13">
        <f t="shared" si="2"/>
        <v>1.03</v>
      </c>
      <c r="F121" s="205">
        <f t="shared" si="3"/>
        <v>1000</v>
      </c>
    </row>
    <row r="122" spans="1:6">
      <c r="A122" s="141"/>
      <c r="B122" s="142"/>
      <c r="D122" s="169"/>
      <c r="E122" s="13">
        <f t="shared" si="2"/>
        <v>1.03</v>
      </c>
      <c r="F122" s="205">
        <f t="shared" si="3"/>
        <v>1000</v>
      </c>
    </row>
    <row r="123" spans="1:6">
      <c r="A123" s="141"/>
      <c r="B123" s="142"/>
      <c r="D123" s="169"/>
      <c r="E123" s="13">
        <f t="shared" si="2"/>
        <v>1.03</v>
      </c>
      <c r="F123" s="205">
        <f t="shared" si="3"/>
        <v>1000</v>
      </c>
    </row>
    <row r="124" spans="1:6">
      <c r="A124" s="141"/>
      <c r="B124" s="142"/>
      <c r="D124" s="169"/>
      <c r="E124" s="13">
        <f t="shared" si="2"/>
        <v>1.03</v>
      </c>
      <c r="F124" s="205">
        <f t="shared" si="3"/>
        <v>1000</v>
      </c>
    </row>
    <row r="125" spans="1:6">
      <c r="A125" s="141"/>
      <c r="B125" s="142"/>
      <c r="D125" s="169"/>
      <c r="E125" s="13">
        <f t="shared" si="2"/>
        <v>1.03</v>
      </c>
      <c r="F125" s="205">
        <f t="shared" si="3"/>
        <v>1000</v>
      </c>
    </row>
    <row r="126" spans="1:6">
      <c r="A126" s="141"/>
      <c r="B126" s="142"/>
      <c r="D126" s="169"/>
      <c r="E126" s="13">
        <f t="shared" si="2"/>
        <v>1.03</v>
      </c>
      <c r="F126" s="205">
        <f t="shared" si="3"/>
        <v>1000</v>
      </c>
    </row>
    <row r="127" spans="1:6">
      <c r="A127" s="141"/>
      <c r="B127" s="142"/>
      <c r="D127" s="169"/>
      <c r="E127" s="13">
        <f t="shared" si="2"/>
        <v>1.03</v>
      </c>
      <c r="F127" s="205">
        <f t="shared" si="3"/>
        <v>1000</v>
      </c>
    </row>
    <row r="128" spans="1:6">
      <c r="A128" s="141"/>
      <c r="B128" s="142"/>
      <c r="D128" s="169"/>
      <c r="E128" s="13">
        <f t="shared" si="2"/>
        <v>1.03</v>
      </c>
      <c r="F128" s="205">
        <f t="shared" si="3"/>
        <v>1000</v>
      </c>
    </row>
    <row r="129" spans="1:6">
      <c r="A129" s="141"/>
      <c r="B129" s="142"/>
      <c r="D129" s="169"/>
      <c r="E129" s="13">
        <f t="shared" si="2"/>
        <v>1.03</v>
      </c>
      <c r="F129" s="205">
        <f t="shared" si="3"/>
        <v>1000</v>
      </c>
    </row>
    <row r="130" spans="1:6">
      <c r="A130" s="141"/>
      <c r="B130" s="142"/>
      <c r="D130" s="169"/>
      <c r="E130" s="13">
        <f t="shared" si="2"/>
        <v>1.03</v>
      </c>
      <c r="F130" s="205">
        <f t="shared" si="3"/>
        <v>1000</v>
      </c>
    </row>
    <row r="131" spans="1:6">
      <c r="A131" s="141"/>
      <c r="B131" s="142"/>
      <c r="D131" s="169"/>
      <c r="E131" s="13">
        <f t="shared" si="2"/>
        <v>1.03</v>
      </c>
      <c r="F131" s="205">
        <f t="shared" si="3"/>
        <v>1000</v>
      </c>
    </row>
    <row r="132" spans="1:6">
      <c r="A132" s="141"/>
      <c r="B132" s="142"/>
      <c r="D132" s="169"/>
      <c r="E132" s="13">
        <f t="shared" si="2"/>
        <v>1.03</v>
      </c>
      <c r="F132" s="205">
        <f t="shared" si="3"/>
        <v>1000</v>
      </c>
    </row>
    <row r="133" spans="1:6">
      <c r="A133" s="141"/>
      <c r="B133" s="142"/>
      <c r="D133" s="169"/>
      <c r="E133" s="13">
        <f t="shared" si="2"/>
        <v>1.03</v>
      </c>
      <c r="F133" s="205">
        <f t="shared" si="3"/>
        <v>1000</v>
      </c>
    </row>
    <row r="134" spans="1:6">
      <c r="A134" s="141"/>
      <c r="B134" s="142"/>
      <c r="D134" s="157"/>
      <c r="E134" s="13">
        <f t="shared" si="2"/>
        <v>1.03</v>
      </c>
      <c r="F134" s="205">
        <f t="shared" si="3"/>
        <v>1000</v>
      </c>
    </row>
    <row r="135" spans="1:6">
      <c r="A135" s="240" t="s">
        <v>0</v>
      </c>
      <c r="B135" s="240"/>
      <c r="C135" s="240"/>
      <c r="D135" s="240"/>
      <c r="E135" s="13">
        <f t="shared" si="2"/>
        <v>1.03</v>
      </c>
      <c r="F135" s="205">
        <f t="shared" si="3"/>
        <v>1000</v>
      </c>
    </row>
    <row r="136" spans="1:6">
      <c r="A136" s="240" t="s">
        <v>435</v>
      </c>
      <c r="B136" s="240"/>
      <c r="C136" s="240"/>
      <c r="D136" s="240"/>
      <c r="E136" s="13">
        <f t="shared" si="2"/>
        <v>1.03</v>
      </c>
      <c r="F136" s="205">
        <f t="shared" si="3"/>
        <v>1000</v>
      </c>
    </row>
    <row r="137" spans="1:6">
      <c r="A137" s="240" t="s">
        <v>271</v>
      </c>
      <c r="B137" s="240"/>
      <c r="C137" s="240"/>
      <c r="D137" s="240"/>
      <c r="E137" s="13">
        <f t="shared" ref="E137:E200" si="4">PRODUCT(D137,1.03)</f>
        <v>1.03</v>
      </c>
      <c r="F137" s="205">
        <f t="shared" ref="F137:F200" si="5">CEILING(E137,1000)</f>
        <v>1000</v>
      </c>
    </row>
    <row r="138" spans="1:6">
      <c r="A138" s="147"/>
      <c r="B138" s="148"/>
      <c r="C138" s="149"/>
      <c r="D138" s="149"/>
      <c r="E138" s="13">
        <f t="shared" si="4"/>
        <v>1.03</v>
      </c>
      <c r="F138" s="205">
        <f t="shared" si="5"/>
        <v>1000</v>
      </c>
    </row>
    <row r="139" spans="1:6">
      <c r="A139" s="150" t="s">
        <v>257</v>
      </c>
      <c r="B139" s="151" t="s">
        <v>154</v>
      </c>
      <c r="C139" s="152"/>
      <c r="D139" s="153"/>
      <c r="E139" s="13">
        <f t="shared" si="4"/>
        <v>1.03</v>
      </c>
      <c r="F139" s="205">
        <f t="shared" si="5"/>
        <v>1000</v>
      </c>
    </row>
    <row r="140" spans="1:6">
      <c r="A140" s="52" t="s">
        <v>232</v>
      </c>
      <c r="B140" s="4" t="s">
        <v>59</v>
      </c>
      <c r="C140" s="196" t="s">
        <v>436</v>
      </c>
      <c r="D140" s="196" t="s">
        <v>421</v>
      </c>
      <c r="E140" s="13">
        <f t="shared" si="4"/>
        <v>1.03</v>
      </c>
      <c r="F140" s="205">
        <f t="shared" si="5"/>
        <v>1000</v>
      </c>
    </row>
    <row r="141" spans="1:6">
      <c r="A141" s="52" t="s">
        <v>229</v>
      </c>
      <c r="B141" s="4"/>
      <c r="C141" s="7" t="s">
        <v>31</v>
      </c>
      <c r="D141" s="7" t="s">
        <v>31</v>
      </c>
      <c r="E141" s="13">
        <f t="shared" si="4"/>
        <v>1.03</v>
      </c>
      <c r="F141" s="205">
        <f t="shared" si="5"/>
        <v>1000</v>
      </c>
    </row>
    <row r="142" spans="1:6">
      <c r="A142" s="5">
        <v>12020400</v>
      </c>
      <c r="B142" s="53" t="s">
        <v>244</v>
      </c>
      <c r="C142" s="106"/>
      <c r="D142" s="106"/>
      <c r="E142" s="13">
        <f t="shared" si="4"/>
        <v>1.03</v>
      </c>
      <c r="F142" s="205">
        <f t="shared" si="5"/>
        <v>1000</v>
      </c>
    </row>
    <row r="143" spans="1:6">
      <c r="A143" s="11">
        <v>12020437</v>
      </c>
      <c r="B143" s="81" t="s">
        <v>272</v>
      </c>
      <c r="C143" s="6">
        <v>4194000</v>
      </c>
      <c r="D143" s="106">
        <v>3994357.5</v>
      </c>
      <c r="E143" s="13">
        <f t="shared" si="4"/>
        <v>4114188.2250000001</v>
      </c>
      <c r="F143" s="205">
        <f t="shared" si="5"/>
        <v>4115000</v>
      </c>
    </row>
    <row r="144" spans="1:6">
      <c r="A144" s="11"/>
      <c r="B144" s="81" t="s">
        <v>273</v>
      </c>
      <c r="C144" s="6">
        <v>35305000</v>
      </c>
      <c r="D144" s="106">
        <v>33626250</v>
      </c>
      <c r="E144" s="13">
        <f t="shared" si="4"/>
        <v>34635037.5</v>
      </c>
      <c r="F144" s="205">
        <f t="shared" si="5"/>
        <v>34636000</v>
      </c>
    </row>
    <row r="145" spans="1:6">
      <c r="A145" s="11">
        <v>12020453</v>
      </c>
      <c r="B145" s="81" t="s">
        <v>274</v>
      </c>
      <c r="C145" s="6">
        <v>12581000</v>
      </c>
      <c r="D145" s="106">
        <v>11981970</v>
      </c>
      <c r="E145" s="13">
        <f t="shared" si="4"/>
        <v>12341429.1</v>
      </c>
      <c r="F145" s="205">
        <f t="shared" si="5"/>
        <v>12342000</v>
      </c>
    </row>
    <row r="146" spans="1:6">
      <c r="A146" s="11"/>
      <c r="B146" s="81" t="s">
        <v>155</v>
      </c>
      <c r="C146" s="6">
        <v>15377000</v>
      </c>
      <c r="D146" s="106">
        <v>14644507.5</v>
      </c>
      <c r="E146" s="13">
        <f t="shared" si="4"/>
        <v>15083842.725</v>
      </c>
      <c r="F146" s="205">
        <f t="shared" si="5"/>
        <v>15084000</v>
      </c>
    </row>
    <row r="147" spans="1:6">
      <c r="A147" s="11"/>
      <c r="B147" s="81" t="s">
        <v>156</v>
      </c>
      <c r="C147" s="6">
        <v>548000</v>
      </c>
      <c r="D147" s="106">
        <v>521482.5</v>
      </c>
      <c r="E147" s="13">
        <f t="shared" si="4"/>
        <v>537126.97499999998</v>
      </c>
      <c r="F147" s="205">
        <f t="shared" si="5"/>
        <v>538000</v>
      </c>
    </row>
    <row r="148" spans="1:6">
      <c r="A148" s="11"/>
      <c r="B148" s="81" t="s">
        <v>157</v>
      </c>
      <c r="C148" s="6">
        <v>1158000</v>
      </c>
      <c r="D148" s="106">
        <v>1102500</v>
      </c>
      <c r="E148" s="13">
        <f t="shared" si="4"/>
        <v>1135575</v>
      </c>
      <c r="F148" s="205">
        <f t="shared" si="5"/>
        <v>1136000</v>
      </c>
    </row>
    <row r="149" spans="1:6">
      <c r="A149" s="11">
        <v>12020438</v>
      </c>
      <c r="B149" s="81" t="s">
        <v>158</v>
      </c>
      <c r="C149" s="6">
        <v>10940000</v>
      </c>
      <c r="D149" s="106">
        <v>10418625</v>
      </c>
      <c r="E149" s="13">
        <f t="shared" si="4"/>
        <v>10731183.75</v>
      </c>
      <c r="F149" s="205">
        <f t="shared" si="5"/>
        <v>10732000</v>
      </c>
    </row>
    <row r="150" spans="1:6">
      <c r="A150" s="11">
        <v>12020448</v>
      </c>
      <c r="B150" s="81" t="s">
        <v>159</v>
      </c>
      <c r="C150" s="6">
        <v>14285000</v>
      </c>
      <c r="D150" s="106">
        <v>13891500</v>
      </c>
      <c r="E150" s="13">
        <f t="shared" si="4"/>
        <v>14308245</v>
      </c>
      <c r="F150" s="205">
        <f t="shared" si="5"/>
        <v>14309000</v>
      </c>
    </row>
    <row r="151" spans="1:6">
      <c r="A151" s="11"/>
      <c r="B151" s="81" t="s">
        <v>160</v>
      </c>
      <c r="C151" s="6">
        <v>3589000</v>
      </c>
      <c r="D151" s="106">
        <v>1212750</v>
      </c>
      <c r="E151" s="13">
        <f t="shared" si="4"/>
        <v>1249132.5</v>
      </c>
      <c r="F151" s="205">
        <f t="shared" si="5"/>
        <v>1250000</v>
      </c>
    </row>
    <row r="152" spans="1:6">
      <c r="A152" s="11">
        <v>12020447</v>
      </c>
      <c r="B152" s="81" t="s">
        <v>161</v>
      </c>
      <c r="C152" s="6">
        <v>3589000</v>
      </c>
      <c r="D152" s="106">
        <v>3417750</v>
      </c>
      <c r="E152" s="13">
        <f t="shared" si="4"/>
        <v>3520282.5</v>
      </c>
      <c r="F152" s="205">
        <f t="shared" si="5"/>
        <v>3521000</v>
      </c>
    </row>
    <row r="153" spans="1:6">
      <c r="A153" s="11"/>
      <c r="B153" s="81" t="s">
        <v>162</v>
      </c>
      <c r="C153" s="177"/>
      <c r="D153" s="106" t="s">
        <v>147</v>
      </c>
      <c r="E153" s="13">
        <f t="shared" si="4"/>
        <v>1.03</v>
      </c>
      <c r="F153" s="205">
        <f t="shared" si="5"/>
        <v>1000</v>
      </c>
    </row>
    <row r="154" spans="1:6">
      <c r="A154" s="11"/>
      <c r="B154" s="81" t="s">
        <v>163</v>
      </c>
      <c r="C154" s="6">
        <v>926000</v>
      </c>
      <c r="D154" s="106">
        <v>882000</v>
      </c>
      <c r="E154" s="13">
        <f t="shared" si="4"/>
        <v>908460</v>
      </c>
      <c r="F154" s="205">
        <f t="shared" si="5"/>
        <v>909000</v>
      </c>
    </row>
    <row r="155" spans="1:6">
      <c r="A155" s="11"/>
      <c r="B155" s="81" t="s">
        <v>164</v>
      </c>
      <c r="C155" s="6">
        <v>1042000</v>
      </c>
      <c r="D155" s="106">
        <v>992250</v>
      </c>
      <c r="E155" s="13">
        <f t="shared" si="4"/>
        <v>1022017.5</v>
      </c>
      <c r="F155" s="205">
        <f t="shared" si="5"/>
        <v>1023000</v>
      </c>
    </row>
    <row r="156" spans="1:6">
      <c r="A156" s="11"/>
      <c r="B156" s="81" t="s">
        <v>165</v>
      </c>
      <c r="C156" s="6">
        <v>810000</v>
      </c>
      <c r="D156" s="106">
        <v>771750</v>
      </c>
      <c r="E156" s="13">
        <f t="shared" si="4"/>
        <v>794902.5</v>
      </c>
      <c r="F156" s="205">
        <f t="shared" si="5"/>
        <v>795000</v>
      </c>
    </row>
    <row r="157" spans="1:6">
      <c r="A157" s="11"/>
      <c r="B157" s="111" t="s">
        <v>166</v>
      </c>
      <c r="C157" s="6">
        <v>695000</v>
      </c>
      <c r="D157" s="106">
        <v>661500</v>
      </c>
      <c r="E157" s="13">
        <f t="shared" si="4"/>
        <v>681345</v>
      </c>
      <c r="F157" s="205">
        <f t="shared" si="5"/>
        <v>682000</v>
      </c>
    </row>
    <row r="158" spans="1:6">
      <c r="A158" s="11"/>
      <c r="B158" s="10" t="s">
        <v>152</v>
      </c>
      <c r="C158" s="6">
        <v>288506000</v>
      </c>
      <c r="D158" s="106">
        <v>275625000</v>
      </c>
      <c r="E158" s="13">
        <f t="shared" si="4"/>
        <v>283893750</v>
      </c>
      <c r="F158" s="205">
        <f t="shared" si="5"/>
        <v>283894000</v>
      </c>
    </row>
    <row r="159" spans="1:6">
      <c r="A159" s="11"/>
      <c r="B159" s="10" t="s">
        <v>153</v>
      </c>
      <c r="C159" s="6">
        <v>288506000</v>
      </c>
      <c r="D159" s="107">
        <v>275625000</v>
      </c>
      <c r="E159" s="13">
        <f t="shared" si="4"/>
        <v>283893750</v>
      </c>
      <c r="F159" s="205">
        <f t="shared" si="5"/>
        <v>283894000</v>
      </c>
    </row>
    <row r="160" spans="1:6">
      <c r="A160" s="11"/>
      <c r="B160" s="4" t="s">
        <v>275</v>
      </c>
      <c r="C160" s="125">
        <f>SUM(C143:C159)</f>
        <v>682051000</v>
      </c>
      <c r="D160" s="9">
        <v>649369192.5</v>
      </c>
      <c r="E160" s="13">
        <f t="shared" si="4"/>
        <v>668850268.27499998</v>
      </c>
      <c r="F160" s="205">
        <f t="shared" si="5"/>
        <v>668851000</v>
      </c>
    </row>
    <row r="161" spans="1:6">
      <c r="A161" s="11"/>
      <c r="B161" s="8"/>
      <c r="C161" s="6"/>
      <c r="D161" s="6"/>
      <c r="E161" s="13">
        <f t="shared" si="4"/>
        <v>1.03</v>
      </c>
      <c r="F161" s="205">
        <f t="shared" si="5"/>
        <v>1000</v>
      </c>
    </row>
    <row r="162" spans="1:6">
      <c r="A162" s="5">
        <v>12020600</v>
      </c>
      <c r="B162" s="53" t="s">
        <v>276</v>
      </c>
      <c r="C162" s="6"/>
      <c r="D162" s="6"/>
      <c r="E162" s="13">
        <f t="shared" si="4"/>
        <v>1.03</v>
      </c>
      <c r="F162" s="205">
        <f t="shared" si="5"/>
        <v>1000</v>
      </c>
    </row>
    <row r="163" spans="1:6">
      <c r="A163" s="11"/>
      <c r="B163" s="81" t="s">
        <v>185</v>
      </c>
      <c r="C163" s="6">
        <v>3829000</v>
      </c>
      <c r="D163" s="106">
        <v>3647070</v>
      </c>
      <c r="E163" s="13">
        <f t="shared" si="4"/>
        <v>3756482.1</v>
      </c>
      <c r="F163" s="205">
        <f t="shared" si="5"/>
        <v>3757000</v>
      </c>
    </row>
    <row r="164" spans="1:6">
      <c r="A164" s="11"/>
      <c r="B164" s="81" t="s">
        <v>186</v>
      </c>
      <c r="C164" s="6">
        <v>383000</v>
      </c>
      <c r="D164" s="106">
        <v>364927.5</v>
      </c>
      <c r="E164" s="13">
        <f t="shared" si="4"/>
        <v>375875.32500000001</v>
      </c>
      <c r="F164" s="205">
        <f t="shared" si="5"/>
        <v>376000</v>
      </c>
    </row>
    <row r="165" spans="1:6">
      <c r="A165" s="11"/>
      <c r="B165" s="81" t="s">
        <v>187</v>
      </c>
      <c r="C165" s="6">
        <v>8297000</v>
      </c>
      <c r="D165" s="106">
        <v>7901617.5</v>
      </c>
      <c r="E165" s="13">
        <f t="shared" si="4"/>
        <v>8138666.0250000004</v>
      </c>
      <c r="F165" s="205">
        <f t="shared" si="5"/>
        <v>8139000</v>
      </c>
    </row>
    <row r="166" spans="1:6">
      <c r="A166" s="11"/>
      <c r="B166" s="81" t="s">
        <v>188</v>
      </c>
      <c r="C166" s="6">
        <v>639000</v>
      </c>
      <c r="D166" s="106">
        <v>608580</v>
      </c>
      <c r="E166" s="13">
        <f t="shared" si="4"/>
        <v>626837.4</v>
      </c>
      <c r="F166" s="205">
        <f t="shared" si="5"/>
        <v>627000</v>
      </c>
    </row>
    <row r="167" spans="1:6">
      <c r="A167" s="11"/>
      <c r="B167" s="4" t="s">
        <v>277</v>
      </c>
      <c r="C167" s="125">
        <f>SUM(C163:C166)</f>
        <v>13148000</v>
      </c>
      <c r="D167" s="9">
        <v>12522195</v>
      </c>
      <c r="E167" s="13">
        <f t="shared" si="4"/>
        <v>12897860.85</v>
      </c>
      <c r="F167" s="205">
        <f t="shared" si="5"/>
        <v>12898000</v>
      </c>
    </row>
    <row r="168" spans="1:6">
      <c r="A168" s="11"/>
      <c r="B168" s="8"/>
      <c r="C168" s="6"/>
      <c r="D168" s="6"/>
      <c r="E168" s="13">
        <f t="shared" si="4"/>
        <v>1.03</v>
      </c>
      <c r="F168" s="205">
        <f t="shared" si="5"/>
        <v>1000</v>
      </c>
    </row>
    <row r="169" spans="1:6">
      <c r="A169" s="5">
        <v>12020900</v>
      </c>
      <c r="B169" s="53" t="s">
        <v>278</v>
      </c>
      <c r="C169" s="6"/>
      <c r="D169" s="6"/>
      <c r="E169" s="13">
        <f t="shared" si="4"/>
        <v>1.03</v>
      </c>
      <c r="F169" s="205">
        <f t="shared" si="5"/>
        <v>1000</v>
      </c>
    </row>
    <row r="170" spans="1:6">
      <c r="A170" s="87">
        <v>12020901</v>
      </c>
      <c r="B170" s="10" t="s">
        <v>279</v>
      </c>
      <c r="C170" s="6">
        <v>14586000</v>
      </c>
      <c r="D170" s="181">
        <v>13891500</v>
      </c>
      <c r="E170" s="13">
        <f t="shared" si="4"/>
        <v>14308245</v>
      </c>
      <c r="F170" s="205">
        <f t="shared" si="5"/>
        <v>14309000</v>
      </c>
    </row>
    <row r="171" spans="1:6">
      <c r="A171" s="11"/>
      <c r="B171" s="4" t="s">
        <v>280</v>
      </c>
      <c r="C171" s="125">
        <f>SUM(C170)</f>
        <v>14586000</v>
      </c>
      <c r="D171" s="9">
        <v>13891500</v>
      </c>
      <c r="E171" s="13">
        <f t="shared" si="4"/>
        <v>14308245</v>
      </c>
      <c r="F171" s="205">
        <f t="shared" si="5"/>
        <v>14309000</v>
      </c>
    </row>
    <row r="172" spans="1:6">
      <c r="A172" s="11"/>
      <c r="B172" s="8"/>
      <c r="C172" s="6"/>
      <c r="D172" s="6"/>
      <c r="E172" s="13">
        <f t="shared" si="4"/>
        <v>1.03</v>
      </c>
      <c r="F172" s="205">
        <f t="shared" si="5"/>
        <v>1000</v>
      </c>
    </row>
    <row r="173" spans="1:6">
      <c r="A173" s="11"/>
      <c r="B173" s="4" t="s">
        <v>145</v>
      </c>
      <c r="C173" s="9">
        <f>SUM(C160,C167,C171)</f>
        <v>709785000</v>
      </c>
      <c r="D173" s="9">
        <f>SUM(D160,D167,D171)</f>
        <v>675782887.5</v>
      </c>
      <c r="E173" s="13">
        <f t="shared" si="4"/>
        <v>696056374.125</v>
      </c>
      <c r="F173" s="205">
        <f t="shared" si="5"/>
        <v>696057000</v>
      </c>
    </row>
    <row r="174" spans="1:6">
      <c r="A174" s="139"/>
      <c r="B174" s="140"/>
      <c r="C174" s="145"/>
      <c r="D174" s="145"/>
      <c r="E174" s="13">
        <f t="shared" si="4"/>
        <v>1.03</v>
      </c>
      <c r="F174" s="205">
        <f t="shared" si="5"/>
        <v>1000</v>
      </c>
    </row>
    <row r="175" spans="1:6">
      <c r="B175" s="13"/>
      <c r="E175" s="13">
        <f t="shared" si="4"/>
        <v>1.03</v>
      </c>
      <c r="F175" s="205">
        <f t="shared" si="5"/>
        <v>1000</v>
      </c>
    </row>
    <row r="176" spans="1:6">
      <c r="B176" s="13"/>
      <c r="E176" s="13">
        <f t="shared" si="4"/>
        <v>1.03</v>
      </c>
      <c r="F176" s="205">
        <f t="shared" si="5"/>
        <v>1000</v>
      </c>
    </row>
    <row r="177" spans="1:6">
      <c r="B177" s="13"/>
      <c r="E177" s="13">
        <f t="shared" si="4"/>
        <v>1.03</v>
      </c>
      <c r="F177" s="205">
        <f t="shared" si="5"/>
        <v>1000</v>
      </c>
    </row>
    <row r="178" spans="1:6">
      <c r="B178" s="13"/>
      <c r="E178" s="13">
        <f t="shared" si="4"/>
        <v>1.03</v>
      </c>
      <c r="F178" s="205">
        <f t="shared" si="5"/>
        <v>1000</v>
      </c>
    </row>
    <row r="179" spans="1:6">
      <c r="A179" s="240" t="s">
        <v>0</v>
      </c>
      <c r="B179" s="240"/>
      <c r="C179" s="240"/>
      <c r="D179" s="240"/>
      <c r="E179" s="13">
        <f t="shared" si="4"/>
        <v>1.03</v>
      </c>
      <c r="F179" s="205">
        <f t="shared" si="5"/>
        <v>1000</v>
      </c>
    </row>
    <row r="180" spans="1:6">
      <c r="A180" s="240" t="s">
        <v>435</v>
      </c>
      <c r="B180" s="240"/>
      <c r="C180" s="240"/>
      <c r="D180" s="240"/>
      <c r="E180" s="13">
        <f t="shared" si="4"/>
        <v>1.03</v>
      </c>
      <c r="F180" s="205">
        <f t="shared" si="5"/>
        <v>1000</v>
      </c>
    </row>
    <row r="181" spans="1:6">
      <c r="A181" s="240" t="s">
        <v>271</v>
      </c>
      <c r="B181" s="240"/>
      <c r="C181" s="240"/>
      <c r="D181" s="240"/>
      <c r="E181" s="13">
        <f t="shared" si="4"/>
        <v>1.03</v>
      </c>
      <c r="F181" s="205">
        <f t="shared" si="5"/>
        <v>1000</v>
      </c>
    </row>
    <row r="182" spans="1:6">
      <c r="A182" s="147"/>
      <c r="B182" s="148"/>
      <c r="C182" s="149"/>
      <c r="D182" s="149"/>
      <c r="E182" s="13">
        <f t="shared" si="4"/>
        <v>1.03</v>
      </c>
      <c r="F182" s="205">
        <f t="shared" si="5"/>
        <v>1000</v>
      </c>
    </row>
    <row r="183" spans="1:6">
      <c r="A183" s="150" t="s">
        <v>257</v>
      </c>
      <c r="B183" s="151" t="s">
        <v>236</v>
      </c>
      <c r="C183" s="152"/>
      <c r="D183" s="153"/>
      <c r="E183" s="13">
        <f t="shared" si="4"/>
        <v>1.03</v>
      </c>
      <c r="F183" s="205">
        <f t="shared" si="5"/>
        <v>1000</v>
      </c>
    </row>
    <row r="184" spans="1:6">
      <c r="A184" s="52" t="s">
        <v>232</v>
      </c>
      <c r="B184" s="4" t="s">
        <v>57</v>
      </c>
      <c r="C184" s="196" t="s">
        <v>436</v>
      </c>
      <c r="D184" s="196" t="s">
        <v>421</v>
      </c>
      <c r="E184" s="13">
        <f t="shared" si="4"/>
        <v>1.03</v>
      </c>
      <c r="F184" s="205">
        <f t="shared" si="5"/>
        <v>1000</v>
      </c>
    </row>
    <row r="185" spans="1:6">
      <c r="A185" s="52" t="s">
        <v>229</v>
      </c>
      <c r="B185" s="4"/>
      <c r="C185" s="7" t="s">
        <v>31</v>
      </c>
      <c r="D185" s="7" t="s">
        <v>31</v>
      </c>
      <c r="E185" s="13">
        <f t="shared" si="4"/>
        <v>1.03</v>
      </c>
      <c r="F185" s="205">
        <f t="shared" si="5"/>
        <v>1000</v>
      </c>
    </row>
    <row r="186" spans="1:6">
      <c r="A186" s="5">
        <v>12020600</v>
      </c>
      <c r="B186" s="53" t="s">
        <v>276</v>
      </c>
      <c r="C186" s="6"/>
      <c r="D186" s="6"/>
      <c r="E186" s="13">
        <f t="shared" si="4"/>
        <v>1.03</v>
      </c>
      <c r="F186" s="205">
        <f t="shared" si="5"/>
        <v>1000</v>
      </c>
    </row>
    <row r="187" spans="1:6">
      <c r="A187" s="11"/>
      <c r="B187" s="8" t="s">
        <v>281</v>
      </c>
      <c r="C187" s="6"/>
      <c r="D187" s="6">
        <v>0</v>
      </c>
      <c r="E187" s="13">
        <f t="shared" si="4"/>
        <v>0</v>
      </c>
      <c r="F187" s="205">
        <f t="shared" si="5"/>
        <v>0</v>
      </c>
    </row>
    <row r="188" spans="1:6">
      <c r="A188" s="87">
        <v>12020614</v>
      </c>
      <c r="B188" s="8" t="s">
        <v>443</v>
      </c>
      <c r="C188" s="6"/>
      <c r="D188" s="9">
        <f>D187</f>
        <v>0</v>
      </c>
      <c r="E188" s="13">
        <f t="shared" si="4"/>
        <v>0</v>
      </c>
      <c r="F188" s="205">
        <f t="shared" si="5"/>
        <v>0</v>
      </c>
    </row>
    <row r="189" spans="1:6">
      <c r="A189" s="87">
        <v>12020614</v>
      </c>
      <c r="B189" s="8" t="s">
        <v>282</v>
      </c>
      <c r="C189" s="6">
        <v>62457000</v>
      </c>
      <c r="D189" s="6">
        <v>60637500</v>
      </c>
      <c r="E189" s="13">
        <f t="shared" si="4"/>
        <v>62456625</v>
      </c>
      <c r="F189" s="205">
        <f t="shared" si="5"/>
        <v>62457000</v>
      </c>
    </row>
    <row r="190" spans="1:6">
      <c r="A190" s="11"/>
      <c r="B190" s="8"/>
      <c r="C190" s="125">
        <f>SUM(C189)</f>
        <v>62457000</v>
      </c>
      <c r="D190" s="9">
        <v>60637500</v>
      </c>
      <c r="E190" s="13">
        <f t="shared" si="4"/>
        <v>62456625</v>
      </c>
      <c r="F190" s="205">
        <f t="shared" si="5"/>
        <v>62457000</v>
      </c>
    </row>
    <row r="191" spans="1:6">
      <c r="A191" s="11"/>
      <c r="B191" s="8"/>
      <c r="C191" s="6"/>
      <c r="D191" s="6"/>
      <c r="E191" s="13">
        <f t="shared" si="4"/>
        <v>1.03</v>
      </c>
      <c r="F191" s="205">
        <f t="shared" si="5"/>
        <v>1000</v>
      </c>
    </row>
    <row r="192" spans="1:6" ht="33">
      <c r="A192" s="5">
        <v>12020800</v>
      </c>
      <c r="B192" s="126" t="s">
        <v>283</v>
      </c>
      <c r="C192" s="6"/>
      <c r="D192" s="6"/>
      <c r="E192" s="13">
        <f t="shared" si="4"/>
        <v>1.03</v>
      </c>
      <c r="F192" s="205">
        <f t="shared" si="5"/>
        <v>1000</v>
      </c>
    </row>
    <row r="193" spans="1:6">
      <c r="A193" s="87">
        <v>12020801</v>
      </c>
      <c r="B193" s="8" t="s">
        <v>284</v>
      </c>
      <c r="C193" s="6">
        <v>11924000</v>
      </c>
      <c r="D193" s="6">
        <v>11576250</v>
      </c>
      <c r="E193" s="13">
        <f t="shared" si="4"/>
        <v>11923537.5</v>
      </c>
      <c r="F193" s="205">
        <f t="shared" si="5"/>
        <v>11924000</v>
      </c>
    </row>
    <row r="194" spans="1:6" ht="33">
      <c r="A194" s="87">
        <v>12020803</v>
      </c>
      <c r="B194" s="127" t="s">
        <v>285</v>
      </c>
      <c r="C194" s="6">
        <v>11356000</v>
      </c>
      <c r="D194" s="106">
        <v>11025000</v>
      </c>
      <c r="E194" s="13">
        <f t="shared" si="4"/>
        <v>11355750</v>
      </c>
      <c r="F194" s="205">
        <f t="shared" si="5"/>
        <v>11356000</v>
      </c>
    </row>
    <row r="195" spans="1:6">
      <c r="A195" s="87">
        <v>12020801</v>
      </c>
      <c r="B195" s="81" t="s">
        <v>216</v>
      </c>
      <c r="C195" s="6">
        <v>24243000</v>
      </c>
      <c r="D195" s="106">
        <v>23536170</v>
      </c>
      <c r="E195" s="13">
        <f t="shared" si="4"/>
        <v>24242255.100000001</v>
      </c>
      <c r="F195" s="205">
        <f t="shared" si="5"/>
        <v>24243000</v>
      </c>
    </row>
    <row r="196" spans="1:6">
      <c r="A196" s="87">
        <v>12020801</v>
      </c>
      <c r="B196" s="81" t="s">
        <v>217</v>
      </c>
      <c r="C196" s="6">
        <v>14314000</v>
      </c>
      <c r="D196" s="106">
        <v>13897012.5</v>
      </c>
      <c r="E196" s="13">
        <f t="shared" si="4"/>
        <v>14313922.875</v>
      </c>
      <c r="F196" s="205">
        <f t="shared" si="5"/>
        <v>14314000</v>
      </c>
    </row>
    <row r="197" spans="1:6">
      <c r="A197" s="11"/>
      <c r="B197" s="88"/>
      <c r="C197" s="125">
        <f>SUM(C193:C196)</f>
        <v>61837000</v>
      </c>
      <c r="D197" s="172">
        <v>60034432.5</v>
      </c>
      <c r="E197" s="13">
        <f t="shared" si="4"/>
        <v>61835465.475000001</v>
      </c>
      <c r="F197" s="205">
        <f t="shared" si="5"/>
        <v>61836000</v>
      </c>
    </row>
    <row r="198" spans="1:6">
      <c r="A198" s="11"/>
      <c r="B198" s="8"/>
      <c r="C198" s="6"/>
      <c r="D198" s="6"/>
      <c r="E198" s="13">
        <f t="shared" si="4"/>
        <v>1.03</v>
      </c>
      <c r="F198" s="205">
        <f t="shared" si="5"/>
        <v>1000</v>
      </c>
    </row>
    <row r="199" spans="1:6">
      <c r="A199" s="11"/>
      <c r="B199" s="4" t="s">
        <v>256</v>
      </c>
      <c r="C199" s="9">
        <f>SUM(C190,C197)</f>
        <v>124294000</v>
      </c>
      <c r="D199" s="9">
        <v>120671932.5</v>
      </c>
      <c r="E199" s="13">
        <f t="shared" si="4"/>
        <v>124292090.47500001</v>
      </c>
      <c r="F199" s="205">
        <f t="shared" si="5"/>
        <v>124293000</v>
      </c>
    </row>
    <row r="200" spans="1:6">
      <c r="A200" s="139"/>
      <c r="B200" s="140"/>
      <c r="C200" s="145"/>
      <c r="D200" s="145"/>
      <c r="E200" s="13">
        <f t="shared" si="4"/>
        <v>1.03</v>
      </c>
      <c r="F200" s="205">
        <f t="shared" si="5"/>
        <v>1000</v>
      </c>
    </row>
    <row r="201" spans="1:6">
      <c r="B201" s="13"/>
      <c r="E201" s="13">
        <f t="shared" ref="E201:E264" si="6">PRODUCT(D201,1.03)</f>
        <v>1.03</v>
      </c>
      <c r="F201" s="205">
        <f t="shared" ref="F201:F264" si="7">CEILING(E201,1000)</f>
        <v>1000</v>
      </c>
    </row>
    <row r="202" spans="1:6">
      <c r="B202" s="13"/>
      <c r="E202" s="13">
        <f t="shared" si="6"/>
        <v>1.03</v>
      </c>
      <c r="F202" s="205">
        <f t="shared" si="7"/>
        <v>1000</v>
      </c>
    </row>
    <row r="203" spans="1:6">
      <c r="B203" s="13"/>
      <c r="E203" s="13">
        <f t="shared" si="6"/>
        <v>1.03</v>
      </c>
      <c r="F203" s="205">
        <f t="shared" si="7"/>
        <v>1000</v>
      </c>
    </row>
    <row r="204" spans="1:6">
      <c r="B204" s="13"/>
      <c r="E204" s="13">
        <f t="shared" si="6"/>
        <v>1.03</v>
      </c>
      <c r="F204" s="205">
        <f t="shared" si="7"/>
        <v>1000</v>
      </c>
    </row>
    <row r="205" spans="1:6">
      <c r="B205" s="13"/>
      <c r="E205" s="13">
        <f t="shared" si="6"/>
        <v>1.03</v>
      </c>
      <c r="F205" s="205">
        <f t="shared" si="7"/>
        <v>1000</v>
      </c>
    </row>
    <row r="206" spans="1:6">
      <c r="B206" s="13"/>
      <c r="E206" s="13">
        <f t="shared" si="6"/>
        <v>1.03</v>
      </c>
      <c r="F206" s="205">
        <f t="shared" si="7"/>
        <v>1000</v>
      </c>
    </row>
    <row r="207" spans="1:6">
      <c r="B207" s="13"/>
      <c r="E207" s="13">
        <f t="shared" si="6"/>
        <v>1.03</v>
      </c>
      <c r="F207" s="205">
        <f t="shared" si="7"/>
        <v>1000</v>
      </c>
    </row>
    <row r="208" spans="1:6">
      <c r="B208" s="13"/>
      <c r="E208" s="13">
        <f t="shared" si="6"/>
        <v>1.03</v>
      </c>
      <c r="F208" s="205">
        <f t="shared" si="7"/>
        <v>1000</v>
      </c>
    </row>
    <row r="209" spans="1:6">
      <c r="B209" s="13"/>
      <c r="E209" s="13">
        <f t="shared" si="6"/>
        <v>1.03</v>
      </c>
      <c r="F209" s="205">
        <f t="shared" si="7"/>
        <v>1000</v>
      </c>
    </row>
    <row r="210" spans="1:6">
      <c r="B210" s="13"/>
      <c r="E210" s="13">
        <f t="shared" si="6"/>
        <v>1.03</v>
      </c>
      <c r="F210" s="205">
        <f t="shared" si="7"/>
        <v>1000</v>
      </c>
    </row>
    <row r="211" spans="1:6">
      <c r="B211" s="13"/>
      <c r="E211" s="13">
        <f t="shared" si="6"/>
        <v>1.03</v>
      </c>
      <c r="F211" s="205">
        <f t="shared" si="7"/>
        <v>1000</v>
      </c>
    </row>
    <row r="212" spans="1:6">
      <c r="B212" s="13"/>
      <c r="E212" s="13">
        <f t="shared" si="6"/>
        <v>1.03</v>
      </c>
      <c r="F212" s="205">
        <f t="shared" si="7"/>
        <v>1000</v>
      </c>
    </row>
    <row r="213" spans="1:6">
      <c r="B213" s="13"/>
      <c r="E213" s="13">
        <f t="shared" si="6"/>
        <v>1.03</v>
      </c>
      <c r="F213" s="205">
        <f t="shared" si="7"/>
        <v>1000</v>
      </c>
    </row>
    <row r="214" spans="1:6">
      <c r="B214" s="13"/>
      <c r="E214" s="13">
        <f t="shared" si="6"/>
        <v>1.03</v>
      </c>
      <c r="F214" s="205">
        <f t="shared" si="7"/>
        <v>1000</v>
      </c>
    </row>
    <row r="215" spans="1:6">
      <c r="B215" s="13"/>
      <c r="E215" s="13">
        <f t="shared" si="6"/>
        <v>1.03</v>
      </c>
      <c r="F215" s="205">
        <f t="shared" si="7"/>
        <v>1000</v>
      </c>
    </row>
    <row r="216" spans="1:6">
      <c r="B216" s="13"/>
      <c r="E216" s="13">
        <f t="shared" si="6"/>
        <v>1.03</v>
      </c>
      <c r="F216" s="205">
        <f t="shared" si="7"/>
        <v>1000</v>
      </c>
    </row>
    <row r="217" spans="1:6">
      <c r="B217" s="13"/>
      <c r="E217" s="13">
        <f t="shared" si="6"/>
        <v>1.03</v>
      </c>
      <c r="F217" s="205">
        <f t="shared" si="7"/>
        <v>1000</v>
      </c>
    </row>
    <row r="218" spans="1:6">
      <c r="B218" s="13"/>
      <c r="E218" s="13">
        <f t="shared" si="6"/>
        <v>1.03</v>
      </c>
      <c r="F218" s="205">
        <f t="shared" si="7"/>
        <v>1000</v>
      </c>
    </row>
    <row r="219" spans="1:6">
      <c r="B219" s="13"/>
      <c r="E219" s="13">
        <f t="shared" si="6"/>
        <v>1.03</v>
      </c>
      <c r="F219" s="205">
        <f t="shared" si="7"/>
        <v>1000</v>
      </c>
    </row>
    <row r="220" spans="1:6">
      <c r="B220" s="13"/>
      <c r="E220" s="13">
        <f t="shared" si="6"/>
        <v>1.03</v>
      </c>
      <c r="F220" s="205">
        <f t="shared" si="7"/>
        <v>1000</v>
      </c>
    </row>
    <row r="221" spans="1:6">
      <c r="B221" s="13"/>
      <c r="E221" s="13">
        <f t="shared" si="6"/>
        <v>1.03</v>
      </c>
      <c r="F221" s="205">
        <f t="shared" si="7"/>
        <v>1000</v>
      </c>
    </row>
    <row r="222" spans="1:6">
      <c r="B222" s="13"/>
      <c r="E222" s="13">
        <f t="shared" si="6"/>
        <v>1.03</v>
      </c>
      <c r="F222" s="205">
        <f t="shared" si="7"/>
        <v>1000</v>
      </c>
    </row>
    <row r="223" spans="1:6">
      <c r="A223" s="240" t="s">
        <v>0</v>
      </c>
      <c r="B223" s="240"/>
      <c r="C223" s="240"/>
      <c r="D223" s="240"/>
      <c r="E223" s="13">
        <f t="shared" si="6"/>
        <v>1.03</v>
      </c>
      <c r="F223" s="205">
        <f t="shared" si="7"/>
        <v>1000</v>
      </c>
    </row>
    <row r="224" spans="1:6">
      <c r="A224" s="240" t="s">
        <v>435</v>
      </c>
      <c r="B224" s="240"/>
      <c r="C224" s="240"/>
      <c r="D224" s="240"/>
      <c r="E224" s="13">
        <f t="shared" si="6"/>
        <v>1.03</v>
      </c>
      <c r="F224" s="205">
        <f t="shared" si="7"/>
        <v>1000</v>
      </c>
    </row>
    <row r="225" spans="1:6">
      <c r="A225" s="240" t="s">
        <v>271</v>
      </c>
      <c r="B225" s="240"/>
      <c r="C225" s="240"/>
      <c r="D225" s="240"/>
      <c r="E225" s="13">
        <f t="shared" si="6"/>
        <v>1.03</v>
      </c>
      <c r="F225" s="205">
        <f t="shared" si="7"/>
        <v>1000</v>
      </c>
    </row>
    <row r="226" spans="1:6">
      <c r="A226" s="147"/>
      <c r="B226" s="148"/>
      <c r="C226" s="149"/>
      <c r="D226" s="149"/>
      <c r="E226" s="13">
        <f t="shared" si="6"/>
        <v>1.03</v>
      </c>
      <c r="F226" s="205">
        <f t="shared" si="7"/>
        <v>1000</v>
      </c>
    </row>
    <row r="227" spans="1:6">
      <c r="A227" s="150" t="s">
        <v>257</v>
      </c>
      <c r="B227" s="151" t="s">
        <v>235</v>
      </c>
      <c r="C227" s="196" t="s">
        <v>436</v>
      </c>
      <c r="D227" s="196" t="s">
        <v>421</v>
      </c>
      <c r="E227" s="13">
        <f t="shared" si="6"/>
        <v>1.03</v>
      </c>
      <c r="F227" s="205">
        <f t="shared" si="7"/>
        <v>1000</v>
      </c>
    </row>
    <row r="228" spans="1:6">
      <c r="A228" s="52" t="s">
        <v>232</v>
      </c>
      <c r="B228" s="4" t="s">
        <v>54</v>
      </c>
      <c r="C228" s="7" t="s">
        <v>31</v>
      </c>
      <c r="D228" s="7" t="s">
        <v>31</v>
      </c>
      <c r="E228" s="13">
        <f t="shared" si="6"/>
        <v>1.03</v>
      </c>
      <c r="F228" s="205">
        <f t="shared" si="7"/>
        <v>1000</v>
      </c>
    </row>
    <row r="229" spans="1:6">
      <c r="A229" s="52" t="s">
        <v>229</v>
      </c>
      <c r="B229" s="4"/>
      <c r="C229" s="172"/>
      <c r="D229" s="106"/>
      <c r="E229" s="13">
        <f t="shared" si="6"/>
        <v>1.03</v>
      </c>
      <c r="F229" s="205">
        <f t="shared" si="7"/>
        <v>1000</v>
      </c>
    </row>
    <row r="230" spans="1:6">
      <c r="A230" s="5">
        <v>12020400</v>
      </c>
      <c r="B230" s="53" t="s">
        <v>244</v>
      </c>
      <c r="C230" s="6"/>
      <c r="D230" s="6"/>
      <c r="E230" s="13">
        <f t="shared" si="6"/>
        <v>1.03</v>
      </c>
      <c r="F230" s="205">
        <f t="shared" si="7"/>
        <v>1000</v>
      </c>
    </row>
    <row r="231" spans="1:6">
      <c r="A231" s="11">
        <v>12020427</v>
      </c>
      <c r="B231" s="81" t="s">
        <v>286</v>
      </c>
      <c r="C231" s="6">
        <v>947625000</v>
      </c>
      <c r="D231" s="106">
        <v>902500000</v>
      </c>
      <c r="E231" s="13">
        <f t="shared" si="6"/>
        <v>929575000</v>
      </c>
      <c r="F231" s="205">
        <f t="shared" si="7"/>
        <v>929575000</v>
      </c>
    </row>
    <row r="232" spans="1:6">
      <c r="A232" s="11">
        <v>12020439</v>
      </c>
      <c r="B232" s="81" t="s">
        <v>287</v>
      </c>
      <c r="C232" s="6">
        <v>57881250</v>
      </c>
      <c r="D232" s="106">
        <v>55125000</v>
      </c>
      <c r="E232" s="13">
        <f t="shared" si="6"/>
        <v>56778750</v>
      </c>
      <c r="F232" s="205">
        <f t="shared" si="7"/>
        <v>56779000</v>
      </c>
    </row>
    <row r="233" spans="1:6">
      <c r="A233" s="11"/>
      <c r="B233" s="81" t="s">
        <v>288</v>
      </c>
      <c r="C233" s="6">
        <v>36050000</v>
      </c>
      <c r="D233" s="106">
        <v>35000000</v>
      </c>
      <c r="E233" s="13">
        <f t="shared" si="6"/>
        <v>36050000</v>
      </c>
      <c r="F233" s="205">
        <f t="shared" si="7"/>
        <v>36050000</v>
      </c>
    </row>
    <row r="234" spans="1:6">
      <c r="A234" s="11"/>
      <c r="B234" s="81" t="s">
        <v>289</v>
      </c>
      <c r="C234" s="6">
        <v>63000000</v>
      </c>
      <c r="D234" s="106">
        <v>60000000</v>
      </c>
      <c r="E234" s="13">
        <f t="shared" si="6"/>
        <v>61800000</v>
      </c>
      <c r="F234" s="205">
        <f t="shared" si="7"/>
        <v>61800000</v>
      </c>
    </row>
    <row r="235" spans="1:6">
      <c r="A235" s="11"/>
      <c r="B235" s="81" t="s">
        <v>167</v>
      </c>
      <c r="C235" s="6">
        <v>250395000</v>
      </c>
      <c r="D235" s="106">
        <v>243101250</v>
      </c>
      <c r="E235" s="13">
        <f t="shared" si="6"/>
        <v>250394287.5</v>
      </c>
      <c r="F235" s="205">
        <f t="shared" si="7"/>
        <v>250395000</v>
      </c>
    </row>
    <row r="236" spans="1:6">
      <c r="A236" s="11"/>
      <c r="B236" s="8"/>
      <c r="C236" s="125">
        <f>SUM(C231:C235)</f>
        <v>1354951250</v>
      </c>
      <c r="D236" s="9">
        <v>1295726250</v>
      </c>
      <c r="E236" s="13">
        <f t="shared" si="6"/>
        <v>1334598037.5</v>
      </c>
      <c r="F236" s="205">
        <f t="shared" si="7"/>
        <v>1334599000</v>
      </c>
    </row>
    <row r="237" spans="1:6">
      <c r="A237" s="11"/>
      <c r="B237" s="8"/>
      <c r="C237" s="6"/>
      <c r="D237" s="6"/>
      <c r="E237" s="13">
        <f t="shared" si="6"/>
        <v>1.03</v>
      </c>
      <c r="F237" s="205">
        <f t="shared" si="7"/>
        <v>1000</v>
      </c>
    </row>
    <row r="238" spans="1:6">
      <c r="A238" s="5">
        <v>12020700</v>
      </c>
      <c r="B238" s="53" t="s">
        <v>290</v>
      </c>
      <c r="C238" s="6"/>
      <c r="D238" s="6"/>
      <c r="E238" s="13">
        <f t="shared" si="6"/>
        <v>1.03</v>
      </c>
      <c r="F238" s="205">
        <f t="shared" si="7"/>
        <v>1000</v>
      </c>
    </row>
    <row r="239" spans="1:6">
      <c r="A239" s="87">
        <v>12020703</v>
      </c>
      <c r="B239" s="81" t="s">
        <v>189</v>
      </c>
      <c r="C239" s="6">
        <v>253050000</v>
      </c>
      <c r="D239" s="106">
        <v>241000000</v>
      </c>
      <c r="E239" s="13">
        <f t="shared" si="6"/>
        <v>248230000</v>
      </c>
      <c r="F239" s="205">
        <f t="shared" si="7"/>
        <v>248230000</v>
      </c>
    </row>
    <row r="240" spans="1:6">
      <c r="A240" s="87">
        <v>12020711</v>
      </c>
      <c r="B240" s="81" t="s">
        <v>190</v>
      </c>
      <c r="C240" s="6">
        <v>10763000</v>
      </c>
      <c r="D240" s="106">
        <v>10250000</v>
      </c>
      <c r="E240" s="13">
        <f t="shared" si="6"/>
        <v>10557500</v>
      </c>
      <c r="F240" s="205">
        <f t="shared" si="7"/>
        <v>10558000</v>
      </c>
    </row>
    <row r="241" spans="1:6">
      <c r="A241" s="87">
        <v>12020711</v>
      </c>
      <c r="B241" s="89" t="s">
        <v>191</v>
      </c>
      <c r="C241" s="6">
        <v>231525000</v>
      </c>
      <c r="D241" s="106">
        <v>220500000</v>
      </c>
      <c r="E241" s="13">
        <f t="shared" si="6"/>
        <v>227115000</v>
      </c>
      <c r="F241" s="205">
        <f t="shared" si="7"/>
        <v>227115000</v>
      </c>
    </row>
    <row r="242" spans="1:6">
      <c r="A242" s="87">
        <v>12020711</v>
      </c>
      <c r="B242" s="81" t="s">
        <v>291</v>
      </c>
      <c r="C242" s="6">
        <v>368813000</v>
      </c>
      <c r="D242" s="106">
        <v>351250000</v>
      </c>
      <c r="E242" s="13">
        <f t="shared" si="6"/>
        <v>361787500</v>
      </c>
      <c r="F242" s="205">
        <f t="shared" si="7"/>
        <v>361788000</v>
      </c>
    </row>
    <row r="243" spans="1:6">
      <c r="A243" s="11"/>
      <c r="B243" s="81"/>
      <c r="C243" s="125">
        <f>SUM(C239:C242)</f>
        <v>864151000</v>
      </c>
      <c r="D243" s="9">
        <v>823000000</v>
      </c>
      <c r="E243" s="13">
        <f t="shared" si="6"/>
        <v>847690000</v>
      </c>
      <c r="F243" s="205">
        <f t="shared" si="7"/>
        <v>847690000</v>
      </c>
    </row>
    <row r="244" spans="1:6">
      <c r="A244" s="11"/>
      <c r="B244" s="8"/>
      <c r="C244" s="6"/>
      <c r="D244" s="6"/>
      <c r="E244" s="13">
        <f t="shared" si="6"/>
        <v>1.03</v>
      </c>
      <c r="F244" s="205">
        <f t="shared" si="7"/>
        <v>1000</v>
      </c>
    </row>
    <row r="245" spans="1:6">
      <c r="A245" s="11"/>
      <c r="B245" s="53" t="s">
        <v>256</v>
      </c>
      <c r="C245" s="9">
        <f>SUM(C236,C243)</f>
        <v>2219102250</v>
      </c>
      <c r="D245" s="9">
        <v>2118726250</v>
      </c>
      <c r="E245" s="13">
        <f t="shared" si="6"/>
        <v>2182288037.5</v>
      </c>
      <c r="F245" s="205">
        <f t="shared" si="7"/>
        <v>2182289000</v>
      </c>
    </row>
    <row r="246" spans="1:6">
      <c r="A246" s="139"/>
      <c r="B246" s="140"/>
      <c r="C246" s="145"/>
      <c r="D246" s="145"/>
      <c r="E246" s="13">
        <f t="shared" si="6"/>
        <v>1.03</v>
      </c>
      <c r="F246" s="205">
        <f t="shared" si="7"/>
        <v>1000</v>
      </c>
    </row>
    <row r="247" spans="1:6">
      <c r="B247" s="13"/>
      <c r="E247" s="13">
        <f t="shared" si="6"/>
        <v>1.03</v>
      </c>
      <c r="F247" s="205">
        <f t="shared" si="7"/>
        <v>1000</v>
      </c>
    </row>
    <row r="248" spans="1:6">
      <c r="B248" s="13"/>
      <c r="E248" s="13">
        <f t="shared" si="6"/>
        <v>1.03</v>
      </c>
      <c r="F248" s="205">
        <f t="shared" si="7"/>
        <v>1000</v>
      </c>
    </row>
    <row r="249" spans="1:6">
      <c r="B249" s="13"/>
      <c r="E249" s="13">
        <f t="shared" si="6"/>
        <v>1.03</v>
      </c>
      <c r="F249" s="205">
        <f t="shared" si="7"/>
        <v>1000</v>
      </c>
    </row>
    <row r="250" spans="1:6">
      <c r="B250" s="13"/>
      <c r="E250" s="13">
        <f t="shared" si="6"/>
        <v>1.03</v>
      </c>
      <c r="F250" s="205">
        <f t="shared" si="7"/>
        <v>1000</v>
      </c>
    </row>
    <row r="251" spans="1:6">
      <c r="B251" s="13"/>
      <c r="E251" s="13">
        <f t="shared" si="6"/>
        <v>1.03</v>
      </c>
      <c r="F251" s="205">
        <f t="shared" si="7"/>
        <v>1000</v>
      </c>
    </row>
    <row r="252" spans="1:6">
      <c r="B252" s="13"/>
      <c r="E252" s="13">
        <f t="shared" si="6"/>
        <v>1.03</v>
      </c>
      <c r="F252" s="205">
        <f t="shared" si="7"/>
        <v>1000</v>
      </c>
    </row>
    <row r="253" spans="1:6">
      <c r="B253" s="13"/>
      <c r="E253" s="13">
        <f t="shared" si="6"/>
        <v>1.03</v>
      </c>
      <c r="F253" s="205">
        <f t="shared" si="7"/>
        <v>1000</v>
      </c>
    </row>
    <row r="254" spans="1:6">
      <c r="B254" s="13"/>
      <c r="E254" s="13">
        <f t="shared" si="6"/>
        <v>1.03</v>
      </c>
      <c r="F254" s="205">
        <f t="shared" si="7"/>
        <v>1000</v>
      </c>
    </row>
    <row r="255" spans="1:6">
      <c r="B255" s="13"/>
      <c r="E255" s="13">
        <f t="shared" si="6"/>
        <v>1.03</v>
      </c>
      <c r="F255" s="205">
        <f t="shared" si="7"/>
        <v>1000</v>
      </c>
    </row>
    <row r="256" spans="1:6">
      <c r="B256" s="13"/>
      <c r="E256" s="13">
        <f t="shared" si="6"/>
        <v>1.03</v>
      </c>
      <c r="F256" s="205">
        <f t="shared" si="7"/>
        <v>1000</v>
      </c>
    </row>
    <row r="257" spans="1:6">
      <c r="B257" s="13"/>
      <c r="E257" s="13">
        <f t="shared" si="6"/>
        <v>1.03</v>
      </c>
      <c r="F257" s="205">
        <f t="shared" si="7"/>
        <v>1000</v>
      </c>
    </row>
    <row r="258" spans="1:6">
      <c r="B258" s="13"/>
      <c r="E258" s="13">
        <f t="shared" si="6"/>
        <v>1.03</v>
      </c>
      <c r="F258" s="205">
        <f t="shared" si="7"/>
        <v>1000</v>
      </c>
    </row>
    <row r="259" spans="1:6">
      <c r="B259" s="13"/>
      <c r="E259" s="13">
        <f t="shared" si="6"/>
        <v>1.03</v>
      </c>
      <c r="F259" s="205">
        <f t="shared" si="7"/>
        <v>1000</v>
      </c>
    </row>
    <row r="260" spans="1:6">
      <c r="B260" s="13"/>
      <c r="E260" s="13">
        <f t="shared" si="6"/>
        <v>1.03</v>
      </c>
      <c r="F260" s="205">
        <f t="shared" si="7"/>
        <v>1000</v>
      </c>
    </row>
    <row r="261" spans="1:6">
      <c r="B261" s="13"/>
      <c r="E261" s="13">
        <f t="shared" si="6"/>
        <v>1.03</v>
      </c>
      <c r="F261" s="205">
        <f t="shared" si="7"/>
        <v>1000</v>
      </c>
    </row>
    <row r="262" spans="1:6">
      <c r="B262" s="13"/>
      <c r="E262" s="13">
        <f t="shared" si="6"/>
        <v>1.03</v>
      </c>
      <c r="F262" s="205">
        <f t="shared" si="7"/>
        <v>1000</v>
      </c>
    </row>
    <row r="263" spans="1:6">
      <c r="B263" s="13"/>
      <c r="E263" s="13">
        <f t="shared" si="6"/>
        <v>1.03</v>
      </c>
      <c r="F263" s="205">
        <f t="shared" si="7"/>
        <v>1000</v>
      </c>
    </row>
    <row r="264" spans="1:6">
      <c r="B264" s="13"/>
      <c r="E264" s="13">
        <f t="shared" si="6"/>
        <v>1.03</v>
      </c>
      <c r="F264" s="205">
        <f t="shared" si="7"/>
        <v>1000</v>
      </c>
    </row>
    <row r="265" spans="1:6">
      <c r="B265" s="13"/>
      <c r="E265" s="13">
        <f t="shared" ref="E265:E328" si="8">PRODUCT(D265,1.03)</f>
        <v>1.03</v>
      </c>
      <c r="F265" s="205">
        <f t="shared" ref="F265:F328" si="9">CEILING(E265,1000)</f>
        <v>1000</v>
      </c>
    </row>
    <row r="266" spans="1:6">
      <c r="B266" s="13"/>
      <c r="E266" s="13">
        <f t="shared" si="8"/>
        <v>1.03</v>
      </c>
      <c r="F266" s="205">
        <f t="shared" si="9"/>
        <v>1000</v>
      </c>
    </row>
    <row r="267" spans="1:6">
      <c r="A267" s="240" t="s">
        <v>0</v>
      </c>
      <c r="B267" s="240"/>
      <c r="C267" s="240"/>
      <c r="D267" s="240"/>
      <c r="E267" s="13">
        <f t="shared" si="8"/>
        <v>1.03</v>
      </c>
      <c r="F267" s="205">
        <f t="shared" si="9"/>
        <v>1000</v>
      </c>
    </row>
    <row r="268" spans="1:6">
      <c r="A268" s="240" t="s">
        <v>435</v>
      </c>
      <c r="B268" s="240"/>
      <c r="C268" s="240"/>
      <c r="D268" s="240"/>
      <c r="E268" s="13">
        <f t="shared" si="8"/>
        <v>1.03</v>
      </c>
      <c r="F268" s="205">
        <f t="shared" si="9"/>
        <v>1000</v>
      </c>
    </row>
    <row r="269" spans="1:6">
      <c r="A269" s="240" t="s">
        <v>271</v>
      </c>
      <c r="B269" s="240"/>
      <c r="C269" s="240"/>
      <c r="D269" s="240"/>
      <c r="E269" s="13">
        <f t="shared" si="8"/>
        <v>1.03</v>
      </c>
      <c r="F269" s="205">
        <f t="shared" si="9"/>
        <v>1000</v>
      </c>
    </row>
    <row r="270" spans="1:6">
      <c r="A270" s="147"/>
      <c r="B270" s="148"/>
      <c r="C270" s="149"/>
      <c r="D270" s="149"/>
      <c r="E270" s="13">
        <f t="shared" si="8"/>
        <v>1.03</v>
      </c>
      <c r="F270" s="205">
        <f t="shared" si="9"/>
        <v>1000</v>
      </c>
    </row>
    <row r="271" spans="1:6">
      <c r="A271" s="150" t="s">
        <v>257</v>
      </c>
      <c r="B271" s="151" t="s">
        <v>292</v>
      </c>
      <c r="C271" s="152"/>
      <c r="D271" s="153"/>
      <c r="E271" s="13">
        <f t="shared" si="8"/>
        <v>1.03</v>
      </c>
      <c r="F271" s="205">
        <f t="shared" si="9"/>
        <v>1000</v>
      </c>
    </row>
    <row r="272" spans="1:6">
      <c r="A272" s="52" t="s">
        <v>232</v>
      </c>
      <c r="B272" s="112" t="s">
        <v>48</v>
      </c>
      <c r="C272" s="196" t="s">
        <v>436</v>
      </c>
      <c r="D272" s="196" t="s">
        <v>421</v>
      </c>
      <c r="E272" s="13">
        <f t="shared" si="8"/>
        <v>1.03</v>
      </c>
      <c r="F272" s="205">
        <f t="shared" si="9"/>
        <v>1000</v>
      </c>
    </row>
    <row r="273" spans="1:6">
      <c r="A273" s="52" t="s">
        <v>229</v>
      </c>
      <c r="B273" s="8"/>
      <c r="C273" s="7" t="s">
        <v>31</v>
      </c>
      <c r="D273" s="7" t="s">
        <v>31</v>
      </c>
      <c r="E273" s="13">
        <f t="shared" si="8"/>
        <v>1.03</v>
      </c>
      <c r="F273" s="205">
        <f t="shared" si="9"/>
        <v>1000</v>
      </c>
    </row>
    <row r="274" spans="1:6">
      <c r="A274" s="5">
        <v>12020400</v>
      </c>
      <c r="B274" s="53" t="s">
        <v>244</v>
      </c>
      <c r="C274" s="6"/>
      <c r="D274" s="6"/>
      <c r="E274" s="13">
        <f t="shared" si="8"/>
        <v>1.03</v>
      </c>
      <c r="F274" s="205">
        <f t="shared" si="9"/>
        <v>1000</v>
      </c>
    </row>
    <row r="275" spans="1:6">
      <c r="A275" s="130">
        <v>12020122</v>
      </c>
      <c r="B275" s="10" t="s">
        <v>293</v>
      </c>
      <c r="C275" s="106">
        <v>350000</v>
      </c>
      <c r="D275" s="106">
        <v>275625</v>
      </c>
      <c r="E275" s="13">
        <f t="shared" si="8"/>
        <v>283893.75</v>
      </c>
      <c r="F275" s="205">
        <f t="shared" si="9"/>
        <v>284000</v>
      </c>
    </row>
    <row r="276" spans="1:6">
      <c r="A276" s="11">
        <v>12020450</v>
      </c>
      <c r="B276" s="10" t="s">
        <v>294</v>
      </c>
      <c r="C276" s="106">
        <v>1750000</v>
      </c>
      <c r="D276" s="106">
        <v>1102500</v>
      </c>
      <c r="E276" s="13">
        <f t="shared" si="8"/>
        <v>1135575</v>
      </c>
      <c r="F276" s="205">
        <f t="shared" si="9"/>
        <v>1136000</v>
      </c>
    </row>
    <row r="277" spans="1:6">
      <c r="A277" s="11"/>
      <c r="B277" s="8"/>
      <c r="C277" s="125">
        <f>SUM(C275:C276)</f>
        <v>2100000</v>
      </c>
      <c r="D277" s="9">
        <v>1378125</v>
      </c>
      <c r="E277" s="13">
        <f t="shared" si="8"/>
        <v>1419468.75</v>
      </c>
      <c r="F277" s="205">
        <f t="shared" si="9"/>
        <v>1420000</v>
      </c>
    </row>
    <row r="278" spans="1:6">
      <c r="A278" s="11"/>
      <c r="B278" s="8"/>
      <c r="C278" s="6"/>
      <c r="D278" s="6"/>
      <c r="E278" s="13">
        <f t="shared" si="8"/>
        <v>1.03</v>
      </c>
      <c r="F278" s="205">
        <f t="shared" si="9"/>
        <v>1000</v>
      </c>
    </row>
    <row r="279" spans="1:6">
      <c r="A279" s="5">
        <v>12020600</v>
      </c>
      <c r="B279" s="53" t="s">
        <v>276</v>
      </c>
      <c r="C279" s="6"/>
      <c r="D279" s="6"/>
      <c r="E279" s="13">
        <f t="shared" si="8"/>
        <v>1.03</v>
      </c>
      <c r="F279" s="205">
        <f t="shared" si="9"/>
        <v>1000</v>
      </c>
    </row>
    <row r="280" spans="1:6">
      <c r="A280" s="11"/>
      <c r="B280" s="89" t="s">
        <v>295</v>
      </c>
      <c r="C280" s="106">
        <v>530972000</v>
      </c>
      <c r="D280" s="106">
        <v>515506250</v>
      </c>
      <c r="E280" s="13">
        <f t="shared" si="8"/>
        <v>530971437.5</v>
      </c>
      <c r="F280" s="205">
        <f t="shared" si="9"/>
        <v>530972000</v>
      </c>
    </row>
    <row r="281" spans="1:6">
      <c r="A281" s="11"/>
      <c r="B281" s="89" t="s">
        <v>296</v>
      </c>
      <c r="C281" s="106">
        <v>498391000</v>
      </c>
      <c r="D281" s="106">
        <v>483874422.5</v>
      </c>
      <c r="E281" s="13">
        <f t="shared" si="8"/>
        <v>498390655.17500001</v>
      </c>
      <c r="F281" s="205">
        <f t="shared" si="9"/>
        <v>498391000</v>
      </c>
    </row>
    <row r="282" spans="1:6">
      <c r="A282" s="11">
        <v>12020608</v>
      </c>
      <c r="B282" s="89" t="s">
        <v>297</v>
      </c>
      <c r="C282" s="106">
        <v>83465000</v>
      </c>
      <c r="D282" s="106">
        <v>81033750</v>
      </c>
      <c r="E282" s="13">
        <f t="shared" si="8"/>
        <v>83464762.5</v>
      </c>
      <c r="F282" s="205">
        <f t="shared" si="9"/>
        <v>83465000</v>
      </c>
    </row>
    <row r="283" spans="1:6">
      <c r="A283" s="11">
        <v>12020608</v>
      </c>
      <c r="B283" s="81" t="s">
        <v>298</v>
      </c>
      <c r="C283" s="106">
        <v>59618000</v>
      </c>
      <c r="D283" s="106">
        <v>57881250</v>
      </c>
      <c r="E283" s="13">
        <f t="shared" si="8"/>
        <v>59617687.5</v>
      </c>
      <c r="F283" s="205">
        <f t="shared" si="9"/>
        <v>59618000</v>
      </c>
    </row>
    <row r="284" spans="1:6">
      <c r="A284" s="11"/>
      <c r="B284" s="81" t="s">
        <v>299</v>
      </c>
      <c r="C284" s="106">
        <v>1789000</v>
      </c>
      <c r="D284" s="106">
        <v>1736437.5</v>
      </c>
      <c r="E284" s="13">
        <f t="shared" si="8"/>
        <v>1788530.625</v>
      </c>
      <c r="F284" s="205">
        <f t="shared" si="9"/>
        <v>1789000</v>
      </c>
    </row>
    <row r="285" spans="1:6">
      <c r="A285" s="11"/>
      <c r="B285" s="10" t="s">
        <v>300</v>
      </c>
      <c r="C285" s="106">
        <v>568000</v>
      </c>
      <c r="D285" s="106">
        <v>551250</v>
      </c>
      <c r="E285" s="13">
        <f t="shared" si="8"/>
        <v>567787.5</v>
      </c>
      <c r="F285" s="205">
        <f t="shared" si="9"/>
        <v>568000</v>
      </c>
    </row>
    <row r="286" spans="1:6">
      <c r="A286" s="11"/>
      <c r="B286" s="10" t="s">
        <v>301</v>
      </c>
      <c r="C286" s="106">
        <v>627000</v>
      </c>
      <c r="D286" s="106">
        <v>608580</v>
      </c>
      <c r="E286" s="13">
        <f t="shared" si="8"/>
        <v>626837.4</v>
      </c>
      <c r="F286" s="205">
        <f t="shared" si="9"/>
        <v>627000</v>
      </c>
    </row>
    <row r="287" spans="1:6">
      <c r="A287" s="11">
        <v>12020609</v>
      </c>
      <c r="B287" s="81" t="s">
        <v>302</v>
      </c>
      <c r="C287" s="106">
        <v>22712000</v>
      </c>
      <c r="D287" s="106">
        <v>22050000</v>
      </c>
      <c r="E287" s="13">
        <f t="shared" si="8"/>
        <v>22711500</v>
      </c>
      <c r="F287" s="205">
        <f t="shared" si="9"/>
        <v>22712000</v>
      </c>
    </row>
    <row r="288" spans="1:6">
      <c r="A288" s="11">
        <v>12020609</v>
      </c>
      <c r="B288" s="81" t="s">
        <v>303</v>
      </c>
      <c r="C288" s="106">
        <v>17034000</v>
      </c>
      <c r="D288" s="106">
        <v>16537500</v>
      </c>
      <c r="E288" s="13">
        <f t="shared" si="8"/>
        <v>17033625</v>
      </c>
      <c r="F288" s="205">
        <f t="shared" si="9"/>
        <v>17034000</v>
      </c>
    </row>
    <row r="289" spans="1:6">
      <c r="A289" s="11"/>
      <c r="B289" s="81" t="s">
        <v>304</v>
      </c>
      <c r="C289" s="106">
        <v>597000</v>
      </c>
      <c r="D289" s="106">
        <v>578812.5</v>
      </c>
      <c r="E289" s="13">
        <f t="shared" si="8"/>
        <v>596176.875</v>
      </c>
      <c r="F289" s="205">
        <f t="shared" si="9"/>
        <v>597000</v>
      </c>
    </row>
    <row r="290" spans="1:6">
      <c r="A290" s="11"/>
      <c r="B290" s="81" t="s">
        <v>192</v>
      </c>
      <c r="C290" s="106">
        <v>239000</v>
      </c>
      <c r="D290" s="106">
        <v>231525</v>
      </c>
      <c r="E290" s="13">
        <f t="shared" si="8"/>
        <v>238470.75</v>
      </c>
      <c r="F290" s="205">
        <f t="shared" si="9"/>
        <v>239000</v>
      </c>
    </row>
    <row r="291" spans="1:6">
      <c r="A291" s="11"/>
      <c r="B291" s="10" t="s">
        <v>193</v>
      </c>
      <c r="C291" s="106">
        <v>1136000</v>
      </c>
      <c r="D291" s="181">
        <v>1102500</v>
      </c>
      <c r="E291" s="13">
        <f t="shared" si="8"/>
        <v>1135575</v>
      </c>
      <c r="F291" s="205">
        <f t="shared" si="9"/>
        <v>1136000</v>
      </c>
    </row>
    <row r="292" spans="1:6">
      <c r="A292" s="11"/>
      <c r="B292" s="10" t="s">
        <v>305</v>
      </c>
      <c r="C292" s="106">
        <v>11924000</v>
      </c>
      <c r="D292" s="181">
        <v>11576250</v>
      </c>
      <c r="E292" s="13">
        <f t="shared" si="8"/>
        <v>11923537.5</v>
      </c>
      <c r="F292" s="205">
        <f t="shared" si="9"/>
        <v>11924000</v>
      </c>
    </row>
    <row r="293" spans="1:6">
      <c r="A293" s="11"/>
      <c r="B293" s="81" t="s">
        <v>306</v>
      </c>
      <c r="C293" s="106">
        <v>11356000</v>
      </c>
      <c r="D293" s="107">
        <v>11025000</v>
      </c>
      <c r="E293" s="13">
        <f t="shared" si="8"/>
        <v>11355750</v>
      </c>
      <c r="F293" s="205">
        <f t="shared" si="9"/>
        <v>11356000</v>
      </c>
    </row>
    <row r="294" spans="1:6">
      <c r="A294" s="11"/>
      <c r="B294" s="10" t="s">
        <v>194</v>
      </c>
      <c r="C294" s="106">
        <v>114000</v>
      </c>
      <c r="D294" s="107">
        <v>110250</v>
      </c>
      <c r="E294" s="13">
        <f t="shared" si="8"/>
        <v>113557.5</v>
      </c>
      <c r="F294" s="205">
        <f t="shared" si="9"/>
        <v>114000</v>
      </c>
    </row>
    <row r="295" spans="1:6">
      <c r="A295" s="11">
        <v>12020609</v>
      </c>
      <c r="B295" s="94" t="s">
        <v>195</v>
      </c>
      <c r="C295" s="106">
        <v>11356000</v>
      </c>
      <c r="D295" s="106">
        <v>11025000</v>
      </c>
      <c r="E295" s="13">
        <f t="shared" si="8"/>
        <v>11355750</v>
      </c>
      <c r="F295" s="205">
        <f t="shared" si="9"/>
        <v>11356000</v>
      </c>
    </row>
    <row r="296" spans="1:6">
      <c r="A296" s="11"/>
      <c r="B296" s="8"/>
      <c r="C296" s="125">
        <f>SUM(C280:C295)</f>
        <v>1251898000</v>
      </c>
      <c r="D296" s="9">
        <v>1215428777.5</v>
      </c>
      <c r="E296" s="13">
        <f t="shared" si="8"/>
        <v>1251891640.825</v>
      </c>
      <c r="F296" s="205">
        <f t="shared" si="9"/>
        <v>1251892000</v>
      </c>
    </row>
    <row r="297" spans="1:6">
      <c r="A297" s="5">
        <v>12020700</v>
      </c>
      <c r="B297" s="53" t="s">
        <v>290</v>
      </c>
      <c r="C297" s="6"/>
      <c r="D297" s="6"/>
      <c r="E297" s="13">
        <f t="shared" si="8"/>
        <v>1.03</v>
      </c>
      <c r="F297" s="205">
        <f t="shared" si="9"/>
        <v>1000</v>
      </c>
    </row>
    <row r="298" spans="1:6" ht="33">
      <c r="A298" s="130">
        <v>12020803</v>
      </c>
      <c r="B298" s="100" t="s">
        <v>307</v>
      </c>
      <c r="C298" s="106">
        <v>627000</v>
      </c>
      <c r="D298" s="107">
        <v>608580</v>
      </c>
      <c r="E298" s="13">
        <f t="shared" si="8"/>
        <v>626837.4</v>
      </c>
      <c r="F298" s="205">
        <f t="shared" si="9"/>
        <v>627000</v>
      </c>
    </row>
    <row r="299" spans="1:6" ht="33">
      <c r="A299" s="11"/>
      <c r="B299" s="100" t="s">
        <v>308</v>
      </c>
      <c r="C299" s="106">
        <v>2385000</v>
      </c>
      <c r="D299" s="106">
        <v>2315250</v>
      </c>
      <c r="E299" s="13">
        <f t="shared" si="8"/>
        <v>2384707.5</v>
      </c>
      <c r="F299" s="205">
        <f t="shared" si="9"/>
        <v>2385000</v>
      </c>
    </row>
    <row r="300" spans="1:6">
      <c r="A300" s="11"/>
      <c r="B300" s="81" t="s">
        <v>309</v>
      </c>
      <c r="C300" s="106">
        <v>251000</v>
      </c>
      <c r="D300" s="107">
        <v>243652.5</v>
      </c>
      <c r="E300" s="13">
        <f t="shared" si="8"/>
        <v>250962.07500000001</v>
      </c>
      <c r="F300" s="205">
        <f t="shared" si="9"/>
        <v>251000</v>
      </c>
    </row>
    <row r="301" spans="1:6">
      <c r="A301" s="130">
        <v>12020803</v>
      </c>
      <c r="B301" s="81" t="s">
        <v>310</v>
      </c>
      <c r="C301" s="106">
        <v>127000</v>
      </c>
      <c r="D301" s="107">
        <v>122377.5</v>
      </c>
      <c r="E301" s="13">
        <f t="shared" si="8"/>
        <v>126048.825</v>
      </c>
      <c r="F301" s="205">
        <f t="shared" si="9"/>
        <v>127000</v>
      </c>
    </row>
    <row r="302" spans="1:6">
      <c r="A302" s="11"/>
      <c r="B302" s="8"/>
      <c r="C302" s="125">
        <f>SUM(C298:C301)</f>
        <v>3390000</v>
      </c>
      <c r="D302" s="9">
        <v>3289860</v>
      </c>
      <c r="E302" s="13">
        <f t="shared" si="8"/>
        <v>3388555.8000000003</v>
      </c>
      <c r="F302" s="205">
        <f t="shared" si="9"/>
        <v>3389000</v>
      </c>
    </row>
    <row r="303" spans="1:6">
      <c r="A303" s="11"/>
      <c r="B303" s="8"/>
      <c r="C303" s="6"/>
      <c r="D303" s="6"/>
      <c r="E303" s="13">
        <f t="shared" si="8"/>
        <v>1.03</v>
      </c>
      <c r="F303" s="205">
        <f t="shared" si="9"/>
        <v>1000</v>
      </c>
    </row>
    <row r="304" spans="1:6">
      <c r="A304" s="11"/>
      <c r="B304" s="4" t="s">
        <v>280</v>
      </c>
      <c r="C304" s="9">
        <f>SUM(C302,C296,C277)</f>
        <v>1257388000</v>
      </c>
      <c r="D304" s="9">
        <v>1220096762.5</v>
      </c>
      <c r="E304" s="13">
        <f t="shared" si="8"/>
        <v>1256699665.375</v>
      </c>
      <c r="F304" s="205">
        <f t="shared" si="9"/>
        <v>1256700000</v>
      </c>
    </row>
    <row r="305" spans="1:6">
      <c r="A305" s="139"/>
      <c r="B305" s="155"/>
      <c r="C305" s="145"/>
      <c r="D305" s="190"/>
      <c r="E305" s="13">
        <f t="shared" si="8"/>
        <v>1.03</v>
      </c>
      <c r="F305" s="205">
        <f t="shared" si="9"/>
        <v>1000</v>
      </c>
    </row>
    <row r="306" spans="1:6">
      <c r="B306" s="156"/>
      <c r="D306" s="187"/>
      <c r="E306" s="13">
        <f t="shared" si="8"/>
        <v>1.03</v>
      </c>
      <c r="F306" s="205">
        <f t="shared" si="9"/>
        <v>1000</v>
      </c>
    </row>
    <row r="307" spans="1:6">
      <c r="B307" s="156"/>
      <c r="D307" s="187"/>
      <c r="E307" s="13">
        <f t="shared" si="8"/>
        <v>1.03</v>
      </c>
      <c r="F307" s="205">
        <f t="shared" si="9"/>
        <v>1000</v>
      </c>
    </row>
    <row r="308" spans="1:6">
      <c r="A308" s="240" t="s">
        <v>0</v>
      </c>
      <c r="B308" s="240"/>
      <c r="C308" s="240"/>
      <c r="D308" s="240"/>
      <c r="E308" s="13">
        <f t="shared" si="8"/>
        <v>1.03</v>
      </c>
      <c r="F308" s="205">
        <f t="shared" si="9"/>
        <v>1000</v>
      </c>
    </row>
    <row r="309" spans="1:6">
      <c r="A309" s="240" t="s">
        <v>435</v>
      </c>
      <c r="B309" s="240"/>
      <c r="C309" s="240"/>
      <c r="D309" s="240"/>
      <c r="E309" s="13">
        <f t="shared" si="8"/>
        <v>1.03</v>
      </c>
      <c r="F309" s="205">
        <f t="shared" si="9"/>
        <v>1000</v>
      </c>
    </row>
    <row r="310" spans="1:6">
      <c r="A310" s="240" t="s">
        <v>271</v>
      </c>
      <c r="B310" s="240"/>
      <c r="C310" s="240"/>
      <c r="D310" s="240"/>
      <c r="E310" s="13">
        <f t="shared" si="8"/>
        <v>1.03</v>
      </c>
      <c r="F310" s="205">
        <f t="shared" si="9"/>
        <v>1000</v>
      </c>
    </row>
    <row r="311" spans="1:6">
      <c r="A311" s="147"/>
      <c r="B311" s="148"/>
      <c r="C311" s="149"/>
      <c r="D311" s="149"/>
      <c r="E311" s="13">
        <f t="shared" si="8"/>
        <v>1.03</v>
      </c>
      <c r="F311" s="205">
        <f t="shared" si="9"/>
        <v>1000</v>
      </c>
    </row>
    <row r="312" spans="1:6">
      <c r="A312" s="150" t="s">
        <v>257</v>
      </c>
      <c r="B312" s="151" t="s">
        <v>432</v>
      </c>
      <c r="C312" s="152"/>
      <c r="D312" s="153"/>
      <c r="E312" s="13">
        <f t="shared" si="8"/>
        <v>1.03</v>
      </c>
      <c r="F312" s="205">
        <f t="shared" si="9"/>
        <v>1000</v>
      </c>
    </row>
    <row r="313" spans="1:6">
      <c r="A313" s="52" t="s">
        <v>232</v>
      </c>
      <c r="B313" s="112"/>
      <c r="C313" s="196" t="s">
        <v>436</v>
      </c>
      <c r="D313" s="196" t="s">
        <v>421</v>
      </c>
      <c r="E313" s="13">
        <f t="shared" si="8"/>
        <v>1.03</v>
      </c>
      <c r="F313" s="205">
        <f t="shared" si="9"/>
        <v>1000</v>
      </c>
    </row>
    <row r="314" spans="1:6">
      <c r="A314" s="52" t="s">
        <v>229</v>
      </c>
      <c r="B314" s="8"/>
      <c r="C314" s="7" t="s">
        <v>31</v>
      </c>
      <c r="D314" s="7" t="s">
        <v>31</v>
      </c>
      <c r="E314" s="13">
        <f t="shared" si="8"/>
        <v>1.03</v>
      </c>
      <c r="F314" s="205">
        <f t="shared" si="9"/>
        <v>1000</v>
      </c>
    </row>
    <row r="315" spans="1:6">
      <c r="A315" s="5">
        <v>12020400</v>
      </c>
      <c r="B315" s="53" t="s">
        <v>244</v>
      </c>
      <c r="C315" s="6"/>
      <c r="D315" s="6"/>
      <c r="E315" s="13">
        <f t="shared" si="8"/>
        <v>1.03</v>
      </c>
      <c r="F315" s="205">
        <f t="shared" si="9"/>
        <v>1000</v>
      </c>
    </row>
    <row r="316" spans="1:6">
      <c r="A316" s="11"/>
      <c r="B316" s="81" t="s">
        <v>311</v>
      </c>
      <c r="C316" s="106">
        <v>17850000</v>
      </c>
      <c r="D316" s="106">
        <v>16537500</v>
      </c>
      <c r="E316" s="13">
        <f t="shared" si="8"/>
        <v>17033625</v>
      </c>
      <c r="F316" s="205">
        <f t="shared" si="9"/>
        <v>17034000</v>
      </c>
    </row>
    <row r="317" spans="1:6">
      <c r="A317" s="11"/>
      <c r="B317" s="81" t="s">
        <v>312</v>
      </c>
      <c r="C317" s="106">
        <v>17850000</v>
      </c>
      <c r="D317" s="106">
        <v>242550</v>
      </c>
      <c r="E317" s="13">
        <f t="shared" si="8"/>
        <v>249826.5</v>
      </c>
      <c r="F317" s="205">
        <f t="shared" si="9"/>
        <v>250000</v>
      </c>
    </row>
    <row r="318" spans="1:6">
      <c r="A318" s="87">
        <v>12020450</v>
      </c>
      <c r="B318" s="81" t="s">
        <v>313</v>
      </c>
      <c r="C318" s="106">
        <v>158000</v>
      </c>
      <c r="D318" s="106">
        <v>132300</v>
      </c>
      <c r="E318" s="13">
        <f t="shared" si="8"/>
        <v>136269</v>
      </c>
      <c r="F318" s="205">
        <f t="shared" si="9"/>
        <v>137000</v>
      </c>
    </row>
    <row r="319" spans="1:6">
      <c r="A319" s="11"/>
      <c r="B319" s="89" t="s">
        <v>168</v>
      </c>
      <c r="C319" s="106">
        <v>77000</v>
      </c>
      <c r="D319" s="106">
        <v>73867.5</v>
      </c>
      <c r="E319" s="13">
        <f t="shared" si="8"/>
        <v>76083.525000000009</v>
      </c>
      <c r="F319" s="205">
        <f t="shared" si="9"/>
        <v>77000</v>
      </c>
    </row>
    <row r="320" spans="1:6">
      <c r="A320" s="11"/>
      <c r="B320" s="81" t="s">
        <v>169</v>
      </c>
      <c r="C320" s="106">
        <v>1879000</v>
      </c>
      <c r="D320" s="106">
        <v>1823535</v>
      </c>
      <c r="E320" s="13">
        <f t="shared" si="8"/>
        <v>1878241.05</v>
      </c>
      <c r="F320" s="205">
        <f t="shared" si="9"/>
        <v>1879000</v>
      </c>
    </row>
    <row r="321" spans="1:6">
      <c r="A321" s="11"/>
      <c r="B321" s="81" t="s">
        <v>314</v>
      </c>
      <c r="C321" s="106">
        <v>1253000</v>
      </c>
      <c r="D321" s="181">
        <v>1216057.5</v>
      </c>
      <c r="E321" s="13">
        <f t="shared" si="8"/>
        <v>1252539.2250000001</v>
      </c>
      <c r="F321" s="205">
        <f t="shared" si="9"/>
        <v>1253000</v>
      </c>
    </row>
    <row r="322" spans="1:6">
      <c r="A322" s="11"/>
      <c r="B322" s="89" t="s">
        <v>315</v>
      </c>
      <c r="C322" s="106">
        <v>263000</v>
      </c>
      <c r="D322" s="106">
        <v>253575</v>
      </c>
      <c r="E322" s="13">
        <f t="shared" si="8"/>
        <v>261182.25</v>
      </c>
      <c r="F322" s="205">
        <f t="shared" si="9"/>
        <v>262000</v>
      </c>
    </row>
    <row r="323" spans="1:6">
      <c r="A323" s="11"/>
      <c r="B323" s="8"/>
      <c r="C323" s="125">
        <f>SUM(C316:C322)</f>
        <v>39330000</v>
      </c>
      <c r="D323" s="9">
        <v>20279385</v>
      </c>
      <c r="E323" s="13">
        <f t="shared" si="8"/>
        <v>20887766.550000001</v>
      </c>
      <c r="F323" s="205">
        <f t="shared" si="9"/>
        <v>20888000</v>
      </c>
    </row>
    <row r="324" spans="1:6">
      <c r="A324" s="11"/>
      <c r="B324" s="89"/>
      <c r="C324" s="6"/>
      <c r="D324" s="6"/>
      <c r="E324" s="13">
        <f t="shared" si="8"/>
        <v>1.03</v>
      </c>
      <c r="F324" s="205">
        <f t="shared" si="9"/>
        <v>1000</v>
      </c>
    </row>
    <row r="325" spans="1:6">
      <c r="A325" s="5">
        <v>12020100</v>
      </c>
      <c r="B325" s="78" t="s">
        <v>251</v>
      </c>
      <c r="C325" s="6"/>
      <c r="D325" s="106"/>
      <c r="E325" s="13">
        <f t="shared" si="8"/>
        <v>1.03</v>
      </c>
      <c r="F325" s="205">
        <f t="shared" si="9"/>
        <v>1000</v>
      </c>
    </row>
    <row r="326" spans="1:6">
      <c r="A326" s="11"/>
      <c r="B326" s="10" t="s">
        <v>316</v>
      </c>
      <c r="C326" s="106">
        <v>525000</v>
      </c>
      <c r="D326" s="106">
        <v>496125</v>
      </c>
      <c r="E326" s="13">
        <f t="shared" si="8"/>
        <v>511008.75</v>
      </c>
      <c r="F326" s="205">
        <f t="shared" si="9"/>
        <v>512000</v>
      </c>
    </row>
    <row r="327" spans="1:6">
      <c r="A327" s="11"/>
      <c r="B327" s="10" t="s">
        <v>317</v>
      </c>
      <c r="C327" s="106">
        <v>525000</v>
      </c>
      <c r="D327" s="106">
        <v>496125</v>
      </c>
      <c r="E327" s="13">
        <f t="shared" si="8"/>
        <v>511008.75</v>
      </c>
      <c r="F327" s="205">
        <f t="shared" si="9"/>
        <v>512000</v>
      </c>
    </row>
    <row r="328" spans="1:6" ht="33">
      <c r="A328" s="11"/>
      <c r="B328" s="100" t="s">
        <v>318</v>
      </c>
      <c r="C328" s="6"/>
      <c r="D328" s="106"/>
      <c r="E328" s="13">
        <f t="shared" si="8"/>
        <v>1.03</v>
      </c>
      <c r="F328" s="205">
        <f t="shared" si="9"/>
        <v>1000</v>
      </c>
    </row>
    <row r="329" spans="1:6">
      <c r="A329" s="11"/>
      <c r="B329" s="81" t="s">
        <v>319</v>
      </c>
      <c r="C329" s="106">
        <v>9085000</v>
      </c>
      <c r="D329" s="106">
        <v>8820000</v>
      </c>
      <c r="E329" s="13">
        <f t="shared" ref="E329:E392" si="10">PRODUCT(D329,1.03)</f>
        <v>9084600</v>
      </c>
      <c r="F329" s="205">
        <f t="shared" ref="F329:F392" si="11">CEILING(E329,1000)</f>
        <v>9085000</v>
      </c>
    </row>
    <row r="330" spans="1:6">
      <c r="A330" s="11"/>
      <c r="B330" s="81" t="s">
        <v>299</v>
      </c>
      <c r="C330" s="106">
        <v>3975000</v>
      </c>
      <c r="D330" s="106">
        <v>3858750</v>
      </c>
      <c r="E330" s="13">
        <f t="shared" si="10"/>
        <v>3974512.5</v>
      </c>
      <c r="F330" s="205">
        <f t="shared" si="11"/>
        <v>3975000</v>
      </c>
    </row>
    <row r="331" spans="1:6">
      <c r="A331" s="11"/>
      <c r="B331" s="81" t="s">
        <v>180</v>
      </c>
      <c r="C331" s="106">
        <v>3975000</v>
      </c>
      <c r="D331" s="106">
        <v>3858750</v>
      </c>
      <c r="E331" s="13">
        <f t="shared" si="10"/>
        <v>3974512.5</v>
      </c>
      <c r="F331" s="205">
        <f t="shared" si="11"/>
        <v>3975000</v>
      </c>
    </row>
    <row r="332" spans="1:6">
      <c r="A332" s="11"/>
      <c r="B332" s="8"/>
      <c r="C332" s="125">
        <f>SUM(C326:C331)</f>
        <v>18085000</v>
      </c>
      <c r="D332" s="9">
        <v>17529750</v>
      </c>
      <c r="E332" s="13">
        <f t="shared" si="10"/>
        <v>18055642.5</v>
      </c>
      <c r="F332" s="205">
        <f t="shared" si="11"/>
        <v>18056000</v>
      </c>
    </row>
    <row r="333" spans="1:6">
      <c r="A333" s="11"/>
      <c r="B333" s="8"/>
      <c r="C333" s="6"/>
      <c r="D333" s="6"/>
      <c r="E333" s="13">
        <f t="shared" si="10"/>
        <v>1.03</v>
      </c>
      <c r="F333" s="205">
        <f t="shared" si="11"/>
        <v>1000</v>
      </c>
    </row>
    <row r="334" spans="1:6">
      <c r="A334" s="11"/>
      <c r="B334" s="4" t="s">
        <v>145</v>
      </c>
      <c r="C334" s="9">
        <f>SUM(C332,C323)</f>
        <v>57415000</v>
      </c>
      <c r="D334" s="9">
        <v>37809135</v>
      </c>
      <c r="E334" s="13">
        <f t="shared" si="10"/>
        <v>38943409.050000004</v>
      </c>
      <c r="F334" s="205">
        <f t="shared" si="11"/>
        <v>38944000</v>
      </c>
    </row>
    <row r="335" spans="1:6">
      <c r="A335" s="139"/>
      <c r="B335" s="140"/>
      <c r="C335" s="145"/>
      <c r="D335" s="145"/>
      <c r="E335" s="13">
        <f t="shared" si="10"/>
        <v>1.03</v>
      </c>
      <c r="F335" s="205">
        <f t="shared" si="11"/>
        <v>1000</v>
      </c>
    </row>
    <row r="336" spans="1:6">
      <c r="B336" s="13"/>
      <c r="E336" s="13">
        <f t="shared" si="10"/>
        <v>1.03</v>
      </c>
      <c r="F336" s="205">
        <f t="shared" si="11"/>
        <v>1000</v>
      </c>
    </row>
    <row r="337" spans="1:6">
      <c r="B337" s="13"/>
      <c r="E337" s="13">
        <f t="shared" si="10"/>
        <v>1.03</v>
      </c>
      <c r="F337" s="205">
        <f t="shared" si="11"/>
        <v>1000</v>
      </c>
    </row>
    <row r="338" spans="1:6">
      <c r="B338" s="13"/>
      <c r="E338" s="13">
        <f t="shared" si="10"/>
        <v>1.03</v>
      </c>
      <c r="F338" s="205">
        <f t="shared" si="11"/>
        <v>1000</v>
      </c>
    </row>
    <row r="339" spans="1:6">
      <c r="B339" s="13"/>
      <c r="E339" s="13">
        <f t="shared" si="10"/>
        <v>1.03</v>
      </c>
      <c r="F339" s="205">
        <f t="shared" si="11"/>
        <v>1000</v>
      </c>
    </row>
    <row r="340" spans="1:6">
      <c r="B340" s="13"/>
      <c r="E340" s="13">
        <f t="shared" si="10"/>
        <v>1.03</v>
      </c>
      <c r="F340" s="205">
        <f t="shared" si="11"/>
        <v>1000</v>
      </c>
    </row>
    <row r="341" spans="1:6">
      <c r="B341" s="13"/>
      <c r="E341" s="13">
        <f t="shared" si="10"/>
        <v>1.03</v>
      </c>
      <c r="F341" s="205">
        <f t="shared" si="11"/>
        <v>1000</v>
      </c>
    </row>
    <row r="342" spans="1:6">
      <c r="B342" s="13"/>
      <c r="E342" s="13">
        <f t="shared" si="10"/>
        <v>1.03</v>
      </c>
      <c r="F342" s="205">
        <f t="shared" si="11"/>
        <v>1000</v>
      </c>
    </row>
    <row r="343" spans="1:6">
      <c r="B343" s="13"/>
      <c r="E343" s="13">
        <f t="shared" si="10"/>
        <v>1.03</v>
      </c>
      <c r="F343" s="205">
        <f t="shared" si="11"/>
        <v>1000</v>
      </c>
    </row>
    <row r="344" spans="1:6">
      <c r="B344" s="13"/>
      <c r="E344" s="13">
        <f t="shared" si="10"/>
        <v>1.03</v>
      </c>
      <c r="F344" s="205">
        <f t="shared" si="11"/>
        <v>1000</v>
      </c>
    </row>
    <row r="345" spans="1:6">
      <c r="B345" s="13"/>
      <c r="E345" s="13">
        <f t="shared" si="10"/>
        <v>1.03</v>
      </c>
      <c r="F345" s="205">
        <f t="shared" si="11"/>
        <v>1000</v>
      </c>
    </row>
    <row r="346" spans="1:6">
      <c r="B346" s="13"/>
      <c r="E346" s="13">
        <f t="shared" si="10"/>
        <v>1.03</v>
      </c>
      <c r="F346" s="205">
        <f t="shared" si="11"/>
        <v>1000</v>
      </c>
    </row>
    <row r="347" spans="1:6">
      <c r="B347" s="13"/>
      <c r="E347" s="13">
        <f t="shared" si="10"/>
        <v>1.03</v>
      </c>
      <c r="F347" s="205">
        <f t="shared" si="11"/>
        <v>1000</v>
      </c>
    </row>
    <row r="348" spans="1:6">
      <c r="B348" s="13"/>
      <c r="E348" s="13">
        <f t="shared" si="10"/>
        <v>1.03</v>
      </c>
      <c r="F348" s="205">
        <f t="shared" si="11"/>
        <v>1000</v>
      </c>
    </row>
    <row r="349" spans="1:6">
      <c r="B349" s="13"/>
      <c r="E349" s="13">
        <f t="shared" si="10"/>
        <v>1.03</v>
      </c>
      <c r="F349" s="205">
        <f t="shared" si="11"/>
        <v>1000</v>
      </c>
    </row>
    <row r="350" spans="1:6">
      <c r="B350" s="13"/>
      <c r="E350" s="13">
        <f t="shared" si="10"/>
        <v>1.03</v>
      </c>
      <c r="F350" s="205">
        <f t="shared" si="11"/>
        <v>1000</v>
      </c>
    </row>
    <row r="351" spans="1:6">
      <c r="A351" s="240" t="s">
        <v>0</v>
      </c>
      <c r="B351" s="240"/>
      <c r="C351" s="240"/>
      <c r="D351" s="240"/>
      <c r="E351" s="13">
        <f t="shared" si="10"/>
        <v>1.03</v>
      </c>
      <c r="F351" s="205">
        <f t="shared" si="11"/>
        <v>1000</v>
      </c>
    </row>
    <row r="352" spans="1:6">
      <c r="A352" s="240" t="s">
        <v>435</v>
      </c>
      <c r="B352" s="240"/>
      <c r="C352" s="240"/>
      <c r="D352" s="240"/>
      <c r="E352" s="13">
        <f t="shared" si="10"/>
        <v>1.03</v>
      </c>
      <c r="F352" s="205">
        <f t="shared" si="11"/>
        <v>1000</v>
      </c>
    </row>
    <row r="353" spans="1:6">
      <c r="A353" s="240" t="s">
        <v>271</v>
      </c>
      <c r="B353" s="240"/>
      <c r="C353" s="240"/>
      <c r="D353" s="240"/>
      <c r="E353" s="13">
        <f t="shared" si="10"/>
        <v>1.03</v>
      </c>
      <c r="F353" s="205">
        <f t="shared" si="11"/>
        <v>1000</v>
      </c>
    </row>
    <row r="354" spans="1:6">
      <c r="A354" s="147"/>
      <c r="B354" s="148"/>
      <c r="C354" s="149"/>
      <c r="D354" s="149"/>
      <c r="E354" s="13">
        <f t="shared" si="10"/>
        <v>1.03</v>
      </c>
      <c r="F354" s="205">
        <f t="shared" si="11"/>
        <v>1000</v>
      </c>
    </row>
    <row r="355" spans="1:6">
      <c r="A355" s="150" t="s">
        <v>257</v>
      </c>
      <c r="B355" s="151" t="s">
        <v>170</v>
      </c>
      <c r="C355" s="196" t="s">
        <v>436</v>
      </c>
      <c r="D355" s="196" t="s">
        <v>421</v>
      </c>
      <c r="E355" s="13">
        <f t="shared" si="10"/>
        <v>1.03</v>
      </c>
      <c r="F355" s="205">
        <f t="shared" si="11"/>
        <v>1000</v>
      </c>
    </row>
    <row r="356" spans="1:6">
      <c r="A356" s="52" t="s">
        <v>232</v>
      </c>
      <c r="B356" s="4" t="s">
        <v>73</v>
      </c>
      <c r="C356" s="7" t="s">
        <v>31</v>
      </c>
      <c r="D356" s="7" t="s">
        <v>31</v>
      </c>
      <c r="E356" s="13">
        <f t="shared" si="10"/>
        <v>1.03</v>
      </c>
      <c r="F356" s="205">
        <f t="shared" si="11"/>
        <v>1000</v>
      </c>
    </row>
    <row r="357" spans="1:6">
      <c r="A357" s="52" t="s">
        <v>229</v>
      </c>
      <c r="B357" s="8"/>
      <c r="C357" s="172"/>
      <c r="D357" s="106"/>
      <c r="E357" s="13">
        <f t="shared" si="10"/>
        <v>1.03</v>
      </c>
      <c r="F357" s="205">
        <f t="shared" si="11"/>
        <v>1000</v>
      </c>
    </row>
    <row r="358" spans="1:6">
      <c r="A358" s="5">
        <v>12020400</v>
      </c>
      <c r="B358" s="53" t="s">
        <v>244</v>
      </c>
      <c r="C358" s="6"/>
      <c r="D358" s="6"/>
      <c r="E358" s="13">
        <f t="shared" si="10"/>
        <v>1.03</v>
      </c>
      <c r="F358" s="205">
        <f t="shared" si="11"/>
        <v>1000</v>
      </c>
    </row>
    <row r="359" spans="1:6" ht="33">
      <c r="A359" s="87">
        <v>12020451</v>
      </c>
      <c r="B359" s="100" t="s">
        <v>320</v>
      </c>
      <c r="C359" s="106">
        <v>5962000</v>
      </c>
      <c r="D359" s="106">
        <v>5788125</v>
      </c>
      <c r="E359" s="13">
        <f t="shared" si="10"/>
        <v>5961768.75</v>
      </c>
      <c r="F359" s="205">
        <f t="shared" si="11"/>
        <v>5962000</v>
      </c>
    </row>
    <row r="360" spans="1:6">
      <c r="A360" s="87">
        <v>12020451</v>
      </c>
      <c r="B360" s="81" t="s">
        <v>321</v>
      </c>
      <c r="C360" s="106">
        <v>1193000</v>
      </c>
      <c r="D360" s="106">
        <v>1157625</v>
      </c>
      <c r="E360" s="13">
        <f t="shared" si="10"/>
        <v>1192353.75</v>
      </c>
      <c r="F360" s="205">
        <f t="shared" si="11"/>
        <v>1193000</v>
      </c>
    </row>
    <row r="361" spans="1:6">
      <c r="A361" s="87">
        <v>12020427</v>
      </c>
      <c r="B361" s="81" t="s">
        <v>322</v>
      </c>
      <c r="C361" s="106">
        <v>2981000</v>
      </c>
      <c r="D361" s="106">
        <v>2894062.5</v>
      </c>
      <c r="E361" s="13">
        <f t="shared" si="10"/>
        <v>2980884.375</v>
      </c>
      <c r="F361" s="205">
        <f t="shared" si="11"/>
        <v>2981000</v>
      </c>
    </row>
    <row r="362" spans="1:6">
      <c r="A362" s="87">
        <v>12020427</v>
      </c>
      <c r="B362" s="81" t="s">
        <v>323</v>
      </c>
      <c r="C362" s="106">
        <v>120000</v>
      </c>
      <c r="D362" s="106">
        <v>115762.5</v>
      </c>
      <c r="E362" s="13">
        <f t="shared" si="10"/>
        <v>119235.375</v>
      </c>
      <c r="F362" s="205">
        <f t="shared" si="11"/>
        <v>120000</v>
      </c>
    </row>
    <row r="363" spans="1:6">
      <c r="A363" s="87"/>
      <c r="B363" s="111" t="s">
        <v>171</v>
      </c>
      <c r="C363" s="106">
        <v>5962000</v>
      </c>
      <c r="D363" s="106">
        <v>5788125</v>
      </c>
      <c r="E363" s="13">
        <f t="shared" si="10"/>
        <v>5961768.75</v>
      </c>
      <c r="F363" s="205">
        <f t="shared" si="11"/>
        <v>5962000</v>
      </c>
    </row>
    <row r="364" spans="1:6">
      <c r="A364" s="11"/>
      <c r="B364" s="89" t="s">
        <v>172</v>
      </c>
      <c r="C364" s="106">
        <v>9391000</v>
      </c>
      <c r="D364" s="106">
        <v>9116572.5</v>
      </c>
      <c r="E364" s="13">
        <f t="shared" si="10"/>
        <v>9390069.6750000007</v>
      </c>
      <c r="F364" s="205">
        <f t="shared" si="11"/>
        <v>9391000</v>
      </c>
    </row>
    <row r="365" spans="1:6">
      <c r="A365" s="87">
        <v>12020451</v>
      </c>
      <c r="B365" s="81" t="s">
        <v>324</v>
      </c>
      <c r="C365" s="106">
        <v>33461000</v>
      </c>
      <c r="D365" s="106">
        <v>32486265</v>
      </c>
      <c r="E365" s="13">
        <f t="shared" si="10"/>
        <v>33460852.949999999</v>
      </c>
      <c r="F365" s="205">
        <f t="shared" si="11"/>
        <v>33461000</v>
      </c>
    </row>
    <row r="366" spans="1:6">
      <c r="A366" s="87">
        <v>12020451</v>
      </c>
      <c r="B366" s="81" t="s">
        <v>173</v>
      </c>
      <c r="C366" s="106">
        <v>40259000</v>
      </c>
      <c r="D366" s="106">
        <v>39085830</v>
      </c>
      <c r="E366" s="13">
        <f t="shared" si="10"/>
        <v>40258404.899999999</v>
      </c>
      <c r="F366" s="205">
        <f t="shared" si="11"/>
        <v>40259000</v>
      </c>
    </row>
    <row r="367" spans="1:6">
      <c r="A367" s="87">
        <v>12020451</v>
      </c>
      <c r="B367" s="89" t="s">
        <v>325</v>
      </c>
      <c r="C367" s="106">
        <v>31945000</v>
      </c>
      <c r="D367" s="106">
        <v>31014427.5</v>
      </c>
      <c r="E367" s="13">
        <f t="shared" si="10"/>
        <v>31944860.324999999</v>
      </c>
      <c r="F367" s="205">
        <f t="shared" si="11"/>
        <v>31945000</v>
      </c>
    </row>
    <row r="368" spans="1:6">
      <c r="A368" s="11"/>
      <c r="B368" s="8"/>
      <c r="C368" s="125">
        <f>SUM(C359:C367)</f>
        <v>131274000</v>
      </c>
      <c r="D368" s="9">
        <v>127446795</v>
      </c>
      <c r="E368" s="13">
        <f t="shared" si="10"/>
        <v>131270198.85000001</v>
      </c>
      <c r="F368" s="205">
        <f t="shared" si="11"/>
        <v>131271000</v>
      </c>
    </row>
    <row r="369" spans="1:6">
      <c r="A369" s="11"/>
      <c r="B369" s="81"/>
      <c r="C369" s="6"/>
      <c r="D369" s="6"/>
      <c r="E369" s="13">
        <f t="shared" si="10"/>
        <v>1.03</v>
      </c>
      <c r="F369" s="205">
        <f t="shared" si="11"/>
        <v>1000</v>
      </c>
    </row>
    <row r="370" spans="1:6">
      <c r="A370" s="5">
        <v>12020500</v>
      </c>
      <c r="B370" s="80" t="s">
        <v>248</v>
      </c>
      <c r="C370" s="6"/>
      <c r="D370" s="106"/>
      <c r="E370" s="13">
        <f t="shared" si="10"/>
        <v>1.03</v>
      </c>
      <c r="F370" s="205">
        <f t="shared" si="11"/>
        <v>1000</v>
      </c>
    </row>
    <row r="371" spans="1:6">
      <c r="A371" s="130"/>
      <c r="B371" s="89" t="s">
        <v>174</v>
      </c>
      <c r="C371" s="106">
        <v>752000</v>
      </c>
      <c r="D371" s="181">
        <v>729855</v>
      </c>
      <c r="E371" s="13">
        <f t="shared" si="10"/>
        <v>751750.65</v>
      </c>
      <c r="F371" s="205">
        <f t="shared" si="11"/>
        <v>752000</v>
      </c>
    </row>
    <row r="372" spans="1:6">
      <c r="A372" s="11"/>
      <c r="B372" s="89"/>
      <c r="C372" s="178">
        <f>SUM(C371)</f>
        <v>752000</v>
      </c>
      <c r="D372" s="92">
        <v>729855</v>
      </c>
      <c r="E372" s="13">
        <f t="shared" si="10"/>
        <v>751750.65</v>
      </c>
      <c r="F372" s="205">
        <f t="shared" si="11"/>
        <v>752000</v>
      </c>
    </row>
    <row r="373" spans="1:6">
      <c r="A373" s="11"/>
      <c r="B373" s="89"/>
      <c r="C373" s="6"/>
      <c r="D373" s="106"/>
      <c r="E373" s="13">
        <f t="shared" si="10"/>
        <v>1.03</v>
      </c>
      <c r="F373" s="205">
        <f t="shared" si="11"/>
        <v>1000</v>
      </c>
    </row>
    <row r="374" spans="1:6">
      <c r="A374" s="11"/>
      <c r="B374" s="4" t="s">
        <v>145</v>
      </c>
      <c r="C374" s="9">
        <f>SUM(C372,C368)</f>
        <v>132026000</v>
      </c>
      <c r="D374" s="9">
        <v>128176650</v>
      </c>
      <c r="E374" s="13">
        <f t="shared" si="10"/>
        <v>132021949.5</v>
      </c>
      <c r="F374" s="205">
        <f t="shared" si="11"/>
        <v>132022000</v>
      </c>
    </row>
    <row r="375" spans="1:6">
      <c r="A375" s="139"/>
      <c r="B375" s="140"/>
      <c r="C375" s="145"/>
      <c r="D375" s="145"/>
      <c r="E375" s="13">
        <f t="shared" si="10"/>
        <v>1.03</v>
      </c>
      <c r="F375" s="205">
        <f t="shared" si="11"/>
        <v>1000</v>
      </c>
    </row>
    <row r="376" spans="1:6">
      <c r="B376" s="13"/>
      <c r="E376" s="13">
        <f t="shared" si="10"/>
        <v>1.03</v>
      </c>
      <c r="F376" s="205">
        <f t="shared" si="11"/>
        <v>1000</v>
      </c>
    </row>
    <row r="377" spans="1:6">
      <c r="B377" s="13"/>
      <c r="E377" s="13">
        <f t="shared" si="10"/>
        <v>1.03</v>
      </c>
      <c r="F377" s="205">
        <f t="shared" si="11"/>
        <v>1000</v>
      </c>
    </row>
    <row r="378" spans="1:6">
      <c r="B378" s="13"/>
      <c r="E378" s="13">
        <f t="shared" si="10"/>
        <v>1.03</v>
      </c>
      <c r="F378" s="205">
        <f t="shared" si="11"/>
        <v>1000</v>
      </c>
    </row>
    <row r="379" spans="1:6">
      <c r="B379" s="13"/>
      <c r="E379" s="13">
        <f t="shared" si="10"/>
        <v>1.03</v>
      </c>
      <c r="F379" s="205">
        <f t="shared" si="11"/>
        <v>1000</v>
      </c>
    </row>
    <row r="380" spans="1:6">
      <c r="B380" s="13"/>
      <c r="E380" s="13">
        <f t="shared" si="10"/>
        <v>1.03</v>
      </c>
      <c r="F380" s="205">
        <f t="shared" si="11"/>
        <v>1000</v>
      </c>
    </row>
    <row r="381" spans="1:6">
      <c r="B381" s="13"/>
      <c r="E381" s="13">
        <f t="shared" si="10"/>
        <v>1.03</v>
      </c>
      <c r="F381" s="205">
        <f t="shared" si="11"/>
        <v>1000</v>
      </c>
    </row>
    <row r="382" spans="1:6">
      <c r="B382" s="13"/>
      <c r="E382" s="13">
        <f t="shared" si="10"/>
        <v>1.03</v>
      </c>
      <c r="F382" s="205">
        <f t="shared" si="11"/>
        <v>1000</v>
      </c>
    </row>
    <row r="383" spans="1:6">
      <c r="B383" s="13"/>
      <c r="E383" s="13">
        <f t="shared" si="10"/>
        <v>1.03</v>
      </c>
      <c r="F383" s="205">
        <f t="shared" si="11"/>
        <v>1000</v>
      </c>
    </row>
    <row r="384" spans="1:6">
      <c r="B384" s="13"/>
      <c r="E384" s="13">
        <f t="shared" si="10"/>
        <v>1.03</v>
      </c>
      <c r="F384" s="205">
        <f t="shared" si="11"/>
        <v>1000</v>
      </c>
    </row>
    <row r="385" spans="1:6">
      <c r="B385" s="13"/>
      <c r="E385" s="13">
        <f t="shared" si="10"/>
        <v>1.03</v>
      </c>
      <c r="F385" s="205">
        <f t="shared" si="11"/>
        <v>1000</v>
      </c>
    </row>
    <row r="386" spans="1:6">
      <c r="B386" s="13"/>
      <c r="E386" s="13">
        <f t="shared" si="10"/>
        <v>1.03</v>
      </c>
      <c r="F386" s="205">
        <f t="shared" si="11"/>
        <v>1000</v>
      </c>
    </row>
    <row r="387" spans="1:6">
      <c r="B387" s="13"/>
      <c r="E387" s="13">
        <f t="shared" si="10"/>
        <v>1.03</v>
      </c>
      <c r="F387" s="205">
        <f t="shared" si="11"/>
        <v>1000</v>
      </c>
    </row>
    <row r="388" spans="1:6">
      <c r="B388" s="13"/>
      <c r="E388" s="13">
        <f t="shared" si="10"/>
        <v>1.03</v>
      </c>
      <c r="F388" s="205">
        <f t="shared" si="11"/>
        <v>1000</v>
      </c>
    </row>
    <row r="389" spans="1:6">
      <c r="B389" s="13"/>
      <c r="E389" s="13">
        <f t="shared" si="10"/>
        <v>1.03</v>
      </c>
      <c r="F389" s="205">
        <f t="shared" si="11"/>
        <v>1000</v>
      </c>
    </row>
    <row r="390" spans="1:6">
      <c r="B390" s="13"/>
      <c r="E390" s="13">
        <f t="shared" si="10"/>
        <v>1.03</v>
      </c>
      <c r="F390" s="205">
        <f t="shared" si="11"/>
        <v>1000</v>
      </c>
    </row>
    <row r="391" spans="1:6">
      <c r="B391" s="13"/>
      <c r="E391" s="13">
        <f t="shared" si="10"/>
        <v>1.03</v>
      </c>
      <c r="F391" s="205">
        <f t="shared" si="11"/>
        <v>1000</v>
      </c>
    </row>
    <row r="392" spans="1:6">
      <c r="B392" s="13"/>
      <c r="E392" s="13">
        <f t="shared" si="10"/>
        <v>1.03</v>
      </c>
      <c r="F392" s="205">
        <f t="shared" si="11"/>
        <v>1000</v>
      </c>
    </row>
    <row r="393" spans="1:6">
      <c r="B393" s="13"/>
      <c r="E393" s="13">
        <f t="shared" ref="E393:E456" si="12">PRODUCT(D393,1.03)</f>
        <v>1.03</v>
      </c>
      <c r="F393" s="205">
        <f t="shared" ref="F393:F456" si="13">CEILING(E393,1000)</f>
        <v>1000</v>
      </c>
    </row>
    <row r="394" spans="1:6">
      <c r="B394" s="13"/>
      <c r="E394" s="13">
        <f t="shared" si="12"/>
        <v>1.03</v>
      </c>
      <c r="F394" s="205">
        <f t="shared" si="13"/>
        <v>1000</v>
      </c>
    </row>
    <row r="395" spans="1:6">
      <c r="A395" s="240" t="s">
        <v>0</v>
      </c>
      <c r="B395" s="240"/>
      <c r="C395" s="240"/>
      <c r="D395" s="240"/>
      <c r="E395" s="13">
        <f t="shared" si="12"/>
        <v>1.03</v>
      </c>
      <c r="F395" s="205">
        <f t="shared" si="13"/>
        <v>1000</v>
      </c>
    </row>
    <row r="396" spans="1:6">
      <c r="A396" s="240" t="s">
        <v>435</v>
      </c>
      <c r="B396" s="240"/>
      <c r="C396" s="240"/>
      <c r="D396" s="240"/>
      <c r="E396" s="13">
        <f t="shared" si="12"/>
        <v>1.03</v>
      </c>
      <c r="F396" s="205">
        <f t="shared" si="13"/>
        <v>1000</v>
      </c>
    </row>
    <row r="397" spans="1:6">
      <c r="A397" s="240" t="s">
        <v>239</v>
      </c>
      <c r="B397" s="240"/>
      <c r="C397" s="240"/>
      <c r="D397" s="240"/>
      <c r="E397" s="13">
        <f t="shared" si="12"/>
        <v>1.03</v>
      </c>
      <c r="F397" s="205">
        <f t="shared" si="13"/>
        <v>1000</v>
      </c>
    </row>
    <row r="398" spans="1:6">
      <c r="A398" s="147"/>
      <c r="B398" s="148"/>
      <c r="C398" s="149"/>
      <c r="D398" s="149"/>
      <c r="E398" s="13">
        <f t="shared" si="12"/>
        <v>1.03</v>
      </c>
      <c r="F398" s="205">
        <f t="shared" si="13"/>
        <v>1000</v>
      </c>
    </row>
    <row r="399" spans="1:6">
      <c r="A399" s="150" t="s">
        <v>257</v>
      </c>
      <c r="B399" s="151" t="s">
        <v>326</v>
      </c>
      <c r="C399" s="152"/>
      <c r="D399" s="153"/>
      <c r="E399" s="13">
        <f t="shared" si="12"/>
        <v>1.03</v>
      </c>
      <c r="F399" s="205">
        <f t="shared" si="13"/>
        <v>1000</v>
      </c>
    </row>
    <row r="400" spans="1:6">
      <c r="A400" s="52" t="s">
        <v>232</v>
      </c>
      <c r="B400" s="4" t="s">
        <v>71</v>
      </c>
      <c r="C400" s="196" t="s">
        <v>436</v>
      </c>
      <c r="D400" s="196" t="s">
        <v>421</v>
      </c>
      <c r="E400" s="13">
        <f t="shared" si="12"/>
        <v>1.03</v>
      </c>
      <c r="F400" s="205">
        <f t="shared" si="13"/>
        <v>1000</v>
      </c>
    </row>
    <row r="401" spans="1:6">
      <c r="A401" s="52" t="s">
        <v>229</v>
      </c>
      <c r="B401" s="8"/>
      <c r="C401" s="7" t="s">
        <v>31</v>
      </c>
      <c r="D401" s="7" t="s">
        <v>31</v>
      </c>
      <c r="E401" s="13">
        <f t="shared" si="12"/>
        <v>1.03</v>
      </c>
      <c r="F401" s="205">
        <f t="shared" si="13"/>
        <v>1000</v>
      </c>
    </row>
    <row r="402" spans="1:6">
      <c r="A402" s="5">
        <v>12020600</v>
      </c>
      <c r="B402" s="80" t="s">
        <v>276</v>
      </c>
      <c r="C402" s="6"/>
      <c r="D402" s="6"/>
      <c r="E402" s="13">
        <f t="shared" si="12"/>
        <v>1.03</v>
      </c>
      <c r="F402" s="205">
        <f t="shared" si="13"/>
        <v>1000</v>
      </c>
    </row>
    <row r="403" spans="1:6">
      <c r="A403" s="130">
        <v>12020711</v>
      </c>
      <c r="B403" s="81" t="s">
        <v>327</v>
      </c>
      <c r="C403" s="106">
        <v>341000</v>
      </c>
      <c r="D403" s="106">
        <v>330750</v>
      </c>
      <c r="E403" s="13">
        <f t="shared" si="12"/>
        <v>340672.5</v>
      </c>
      <c r="F403" s="205">
        <f t="shared" si="13"/>
        <v>341000</v>
      </c>
    </row>
    <row r="404" spans="1:6">
      <c r="A404" s="130">
        <v>12020803</v>
      </c>
      <c r="B404" s="81" t="s">
        <v>328</v>
      </c>
      <c r="C404" s="106">
        <v>228000</v>
      </c>
      <c r="D404" s="106">
        <v>220500</v>
      </c>
      <c r="E404" s="13">
        <f t="shared" si="12"/>
        <v>227115</v>
      </c>
      <c r="F404" s="205">
        <f t="shared" si="13"/>
        <v>228000</v>
      </c>
    </row>
    <row r="405" spans="1:6">
      <c r="A405" s="130">
        <v>12020711</v>
      </c>
      <c r="B405" s="81" t="s">
        <v>329</v>
      </c>
      <c r="C405" s="106">
        <v>909000</v>
      </c>
      <c r="D405" s="106">
        <v>882000</v>
      </c>
      <c r="E405" s="13">
        <f t="shared" si="12"/>
        <v>908460</v>
      </c>
      <c r="F405" s="205">
        <f t="shared" si="13"/>
        <v>909000</v>
      </c>
    </row>
    <row r="406" spans="1:6">
      <c r="A406" s="130">
        <v>12020711</v>
      </c>
      <c r="B406" s="81" t="s">
        <v>210</v>
      </c>
      <c r="C406" s="106">
        <v>228000</v>
      </c>
      <c r="D406" s="106">
        <v>220500</v>
      </c>
      <c r="E406" s="13">
        <f t="shared" si="12"/>
        <v>227115</v>
      </c>
      <c r="F406" s="205">
        <f t="shared" si="13"/>
        <v>228000</v>
      </c>
    </row>
    <row r="407" spans="1:6">
      <c r="A407" s="11"/>
      <c r="B407" s="8"/>
      <c r="C407" s="125">
        <f>SUM(C403:C406)</f>
        <v>1706000</v>
      </c>
      <c r="D407" s="9">
        <v>1653750</v>
      </c>
      <c r="E407" s="13">
        <f t="shared" si="12"/>
        <v>1703362.5</v>
      </c>
      <c r="F407" s="205">
        <f t="shared" si="13"/>
        <v>1704000</v>
      </c>
    </row>
    <row r="408" spans="1:6">
      <c r="A408" s="11"/>
      <c r="B408" s="8"/>
      <c r="C408" s="6"/>
      <c r="D408" s="6"/>
      <c r="E408" s="13">
        <f t="shared" si="12"/>
        <v>1.03</v>
      </c>
      <c r="F408" s="205">
        <f t="shared" si="13"/>
        <v>1000</v>
      </c>
    </row>
    <row r="409" spans="1:6">
      <c r="A409" s="11"/>
      <c r="B409" s="4" t="s">
        <v>145</v>
      </c>
      <c r="C409" s="9">
        <f>SUM(C407)</f>
        <v>1706000</v>
      </c>
      <c r="D409" s="9">
        <v>1653750</v>
      </c>
      <c r="E409" s="13">
        <f t="shared" si="12"/>
        <v>1703362.5</v>
      </c>
      <c r="F409" s="205">
        <f t="shared" si="13"/>
        <v>1704000</v>
      </c>
    </row>
    <row r="410" spans="1:6">
      <c r="A410" s="139"/>
      <c r="B410" s="140"/>
      <c r="C410" s="145"/>
      <c r="D410" s="146"/>
      <c r="E410" s="13">
        <f t="shared" si="12"/>
        <v>1.03</v>
      </c>
      <c r="F410" s="205">
        <f t="shared" si="13"/>
        <v>1000</v>
      </c>
    </row>
    <row r="411" spans="1:6">
      <c r="B411" s="13"/>
      <c r="D411" s="157"/>
      <c r="E411" s="13">
        <f t="shared" si="12"/>
        <v>1.03</v>
      </c>
      <c r="F411" s="205">
        <f t="shared" si="13"/>
        <v>1000</v>
      </c>
    </row>
    <row r="412" spans="1:6">
      <c r="B412" s="13"/>
      <c r="D412" s="157"/>
      <c r="E412" s="13">
        <f t="shared" si="12"/>
        <v>1.03</v>
      </c>
      <c r="F412" s="205">
        <f t="shared" si="13"/>
        <v>1000</v>
      </c>
    </row>
    <row r="413" spans="1:6">
      <c r="B413" s="13"/>
      <c r="D413" s="157"/>
      <c r="E413" s="13">
        <f t="shared" si="12"/>
        <v>1.03</v>
      </c>
      <c r="F413" s="205">
        <f t="shared" si="13"/>
        <v>1000</v>
      </c>
    </row>
    <row r="414" spans="1:6">
      <c r="B414" s="13"/>
      <c r="D414" s="157"/>
      <c r="E414" s="13">
        <f t="shared" si="12"/>
        <v>1.03</v>
      </c>
      <c r="F414" s="205">
        <f t="shared" si="13"/>
        <v>1000</v>
      </c>
    </row>
    <row r="415" spans="1:6">
      <c r="B415" s="13"/>
      <c r="D415" s="157"/>
      <c r="E415" s="13">
        <f t="shared" si="12"/>
        <v>1.03</v>
      </c>
      <c r="F415" s="205">
        <f t="shared" si="13"/>
        <v>1000</v>
      </c>
    </row>
    <row r="416" spans="1:6">
      <c r="B416" s="13"/>
      <c r="D416" s="157"/>
      <c r="E416" s="13">
        <f t="shared" si="12"/>
        <v>1.03</v>
      </c>
      <c r="F416" s="205">
        <f t="shared" si="13"/>
        <v>1000</v>
      </c>
    </row>
    <row r="417" spans="2:6">
      <c r="B417" s="13"/>
      <c r="D417" s="157"/>
      <c r="E417" s="13">
        <f t="shared" si="12"/>
        <v>1.03</v>
      </c>
      <c r="F417" s="205">
        <f t="shared" si="13"/>
        <v>1000</v>
      </c>
    </row>
    <row r="418" spans="2:6">
      <c r="B418" s="13"/>
      <c r="D418" s="157"/>
      <c r="E418" s="13">
        <f t="shared" si="12"/>
        <v>1.03</v>
      </c>
      <c r="F418" s="205">
        <f t="shared" si="13"/>
        <v>1000</v>
      </c>
    </row>
    <row r="419" spans="2:6">
      <c r="B419" s="13"/>
      <c r="E419" s="13">
        <f t="shared" si="12"/>
        <v>1.03</v>
      </c>
      <c r="F419" s="205">
        <f t="shared" si="13"/>
        <v>1000</v>
      </c>
    </row>
    <row r="420" spans="2:6">
      <c r="B420" s="13"/>
      <c r="E420" s="13">
        <f t="shared" si="12"/>
        <v>1.03</v>
      </c>
      <c r="F420" s="205">
        <f t="shared" si="13"/>
        <v>1000</v>
      </c>
    </row>
    <row r="421" spans="2:6">
      <c r="B421" s="13"/>
      <c r="E421" s="13">
        <f t="shared" si="12"/>
        <v>1.03</v>
      </c>
      <c r="F421" s="205">
        <f t="shared" si="13"/>
        <v>1000</v>
      </c>
    </row>
    <row r="422" spans="2:6">
      <c r="B422" s="13"/>
      <c r="E422" s="13">
        <f t="shared" si="12"/>
        <v>1.03</v>
      </c>
      <c r="F422" s="205">
        <f t="shared" si="13"/>
        <v>1000</v>
      </c>
    </row>
    <row r="423" spans="2:6">
      <c r="B423" s="13"/>
      <c r="E423" s="13">
        <f t="shared" si="12"/>
        <v>1.03</v>
      </c>
      <c r="F423" s="205">
        <f t="shared" si="13"/>
        <v>1000</v>
      </c>
    </row>
    <row r="424" spans="2:6">
      <c r="B424" s="13"/>
      <c r="E424" s="13">
        <f t="shared" si="12"/>
        <v>1.03</v>
      </c>
      <c r="F424" s="205">
        <f t="shared" si="13"/>
        <v>1000</v>
      </c>
    </row>
    <row r="425" spans="2:6">
      <c r="B425" s="13"/>
      <c r="E425" s="13">
        <f t="shared" si="12"/>
        <v>1.03</v>
      </c>
      <c r="F425" s="205">
        <f t="shared" si="13"/>
        <v>1000</v>
      </c>
    </row>
    <row r="426" spans="2:6">
      <c r="B426" s="13"/>
      <c r="E426" s="13">
        <f t="shared" si="12"/>
        <v>1.03</v>
      </c>
      <c r="F426" s="205">
        <f t="shared" si="13"/>
        <v>1000</v>
      </c>
    </row>
    <row r="427" spans="2:6">
      <c r="B427" s="13"/>
      <c r="E427" s="13">
        <f t="shared" si="12"/>
        <v>1.03</v>
      </c>
      <c r="F427" s="205">
        <f t="shared" si="13"/>
        <v>1000</v>
      </c>
    </row>
    <row r="428" spans="2:6">
      <c r="B428" s="13"/>
      <c r="E428" s="13">
        <f t="shared" si="12"/>
        <v>1.03</v>
      </c>
      <c r="F428" s="205">
        <f t="shared" si="13"/>
        <v>1000</v>
      </c>
    </row>
    <row r="429" spans="2:6">
      <c r="B429" s="13"/>
      <c r="E429" s="13">
        <f t="shared" si="12"/>
        <v>1.03</v>
      </c>
      <c r="F429" s="205">
        <f t="shared" si="13"/>
        <v>1000</v>
      </c>
    </row>
    <row r="430" spans="2:6">
      <c r="B430" s="13"/>
      <c r="E430" s="13">
        <f t="shared" si="12"/>
        <v>1.03</v>
      </c>
      <c r="F430" s="205">
        <f t="shared" si="13"/>
        <v>1000</v>
      </c>
    </row>
    <row r="431" spans="2:6">
      <c r="B431" s="13"/>
      <c r="E431" s="13">
        <f t="shared" si="12"/>
        <v>1.03</v>
      </c>
      <c r="F431" s="205">
        <f t="shared" si="13"/>
        <v>1000</v>
      </c>
    </row>
    <row r="432" spans="2:6">
      <c r="B432" s="13"/>
      <c r="E432" s="13">
        <f t="shared" si="12"/>
        <v>1.03</v>
      </c>
      <c r="F432" s="205">
        <f t="shared" si="13"/>
        <v>1000</v>
      </c>
    </row>
    <row r="433" spans="1:6">
      <c r="B433" s="13"/>
      <c r="E433" s="13">
        <f t="shared" si="12"/>
        <v>1.03</v>
      </c>
      <c r="F433" s="205">
        <f t="shared" si="13"/>
        <v>1000</v>
      </c>
    </row>
    <row r="434" spans="1:6">
      <c r="B434" s="13"/>
      <c r="E434" s="13">
        <f t="shared" si="12"/>
        <v>1.03</v>
      </c>
      <c r="F434" s="205">
        <f t="shared" si="13"/>
        <v>1000</v>
      </c>
    </row>
    <row r="435" spans="1:6">
      <c r="B435" s="13"/>
      <c r="E435" s="13">
        <f t="shared" si="12"/>
        <v>1.03</v>
      </c>
      <c r="F435" s="205">
        <f t="shared" si="13"/>
        <v>1000</v>
      </c>
    </row>
    <row r="436" spans="1:6">
      <c r="B436" s="13"/>
      <c r="E436" s="13">
        <f t="shared" si="12"/>
        <v>1.03</v>
      </c>
      <c r="F436" s="205">
        <f t="shared" si="13"/>
        <v>1000</v>
      </c>
    </row>
    <row r="437" spans="1:6">
      <c r="B437" s="13"/>
      <c r="E437" s="13">
        <f t="shared" si="12"/>
        <v>1.03</v>
      </c>
      <c r="F437" s="205">
        <f t="shared" si="13"/>
        <v>1000</v>
      </c>
    </row>
    <row r="438" spans="1:6">
      <c r="B438" s="13"/>
      <c r="E438" s="13">
        <f t="shared" si="12"/>
        <v>1.03</v>
      </c>
      <c r="F438" s="205">
        <f t="shared" si="13"/>
        <v>1000</v>
      </c>
    </row>
    <row r="439" spans="1:6">
      <c r="A439" s="240" t="s">
        <v>0</v>
      </c>
      <c r="B439" s="240"/>
      <c r="C439" s="240"/>
      <c r="D439" s="240"/>
      <c r="E439" s="13">
        <f t="shared" si="12"/>
        <v>1.03</v>
      </c>
      <c r="F439" s="205">
        <f t="shared" si="13"/>
        <v>1000</v>
      </c>
    </row>
    <row r="440" spans="1:6">
      <c r="A440" s="240" t="s">
        <v>435</v>
      </c>
      <c r="B440" s="240"/>
      <c r="C440" s="240"/>
      <c r="D440" s="240"/>
      <c r="E440" s="13">
        <f t="shared" si="12"/>
        <v>1.03</v>
      </c>
      <c r="F440" s="205">
        <f t="shared" si="13"/>
        <v>1000</v>
      </c>
    </row>
    <row r="441" spans="1:6">
      <c r="A441" s="240" t="s">
        <v>239</v>
      </c>
      <c r="B441" s="240"/>
      <c r="C441" s="240"/>
      <c r="D441" s="240"/>
      <c r="E441" s="13">
        <f t="shared" si="12"/>
        <v>1.03</v>
      </c>
      <c r="F441" s="205">
        <f t="shared" si="13"/>
        <v>1000</v>
      </c>
    </row>
    <row r="442" spans="1:6">
      <c r="A442" s="147"/>
      <c r="B442" s="148"/>
      <c r="C442" s="149"/>
      <c r="D442" s="149"/>
      <c r="E442" s="13">
        <f t="shared" si="12"/>
        <v>1.03</v>
      </c>
      <c r="F442" s="205">
        <f t="shared" si="13"/>
        <v>1000</v>
      </c>
    </row>
    <row r="443" spans="1:6">
      <c r="A443" s="150" t="s">
        <v>257</v>
      </c>
      <c r="B443" s="151" t="s">
        <v>330</v>
      </c>
      <c r="C443" s="152"/>
      <c r="D443" s="153"/>
      <c r="E443" s="13">
        <f t="shared" si="12"/>
        <v>1.03</v>
      </c>
      <c r="F443" s="205">
        <f t="shared" si="13"/>
        <v>1000</v>
      </c>
    </row>
    <row r="444" spans="1:6">
      <c r="A444" s="52" t="s">
        <v>232</v>
      </c>
      <c r="B444" s="4" t="s">
        <v>69</v>
      </c>
      <c r="C444" s="196" t="s">
        <v>436</v>
      </c>
      <c r="D444" s="196" t="s">
        <v>421</v>
      </c>
      <c r="E444" s="13">
        <f t="shared" si="12"/>
        <v>1.03</v>
      </c>
      <c r="F444" s="205">
        <f t="shared" si="13"/>
        <v>1000</v>
      </c>
    </row>
    <row r="445" spans="1:6">
      <c r="A445" s="52" t="s">
        <v>229</v>
      </c>
      <c r="B445" s="8"/>
      <c r="C445" s="7" t="s">
        <v>31</v>
      </c>
      <c r="D445" s="7" t="s">
        <v>31</v>
      </c>
      <c r="E445" s="13">
        <f t="shared" si="12"/>
        <v>1.03</v>
      </c>
      <c r="F445" s="205">
        <f t="shared" si="13"/>
        <v>1000</v>
      </c>
    </row>
    <row r="446" spans="1:6">
      <c r="A446" s="5">
        <v>12020400</v>
      </c>
      <c r="B446" s="53" t="s">
        <v>244</v>
      </c>
      <c r="C446" s="6"/>
      <c r="D446" s="6"/>
      <c r="E446" s="13">
        <f t="shared" si="12"/>
        <v>1.03</v>
      </c>
      <c r="F446" s="205">
        <f t="shared" si="13"/>
        <v>1000</v>
      </c>
    </row>
    <row r="447" spans="1:6">
      <c r="A447" s="11"/>
      <c r="B447" s="81" t="s">
        <v>331</v>
      </c>
      <c r="C447" s="106">
        <v>1193000</v>
      </c>
      <c r="D447" s="106">
        <v>1157625</v>
      </c>
      <c r="E447" s="13">
        <f t="shared" si="12"/>
        <v>1192353.75</v>
      </c>
      <c r="F447" s="205">
        <f t="shared" si="13"/>
        <v>1193000</v>
      </c>
    </row>
    <row r="448" spans="1:6">
      <c r="A448" s="11"/>
      <c r="B448" s="10" t="s">
        <v>175</v>
      </c>
      <c r="C448" s="106">
        <v>243000</v>
      </c>
      <c r="D448" s="106">
        <v>231525</v>
      </c>
      <c r="E448" s="13">
        <f t="shared" si="12"/>
        <v>238470.75</v>
      </c>
      <c r="F448" s="205">
        <f t="shared" si="13"/>
        <v>239000</v>
      </c>
    </row>
    <row r="449" spans="1:6">
      <c r="A449" s="11"/>
      <c r="B449" s="10" t="s">
        <v>176</v>
      </c>
      <c r="C449" s="106">
        <v>6382000</v>
      </c>
      <c r="D449" s="106">
        <v>6078082.5</v>
      </c>
      <c r="E449" s="13">
        <f t="shared" si="12"/>
        <v>6260424.9750000006</v>
      </c>
      <c r="F449" s="205">
        <f t="shared" si="13"/>
        <v>6261000</v>
      </c>
    </row>
    <row r="450" spans="1:6">
      <c r="A450" s="11"/>
      <c r="B450" s="10" t="s">
        <v>332</v>
      </c>
      <c r="C450" s="106">
        <v>1915000</v>
      </c>
      <c r="D450" s="106">
        <v>1823535</v>
      </c>
      <c r="E450" s="13">
        <f t="shared" si="12"/>
        <v>1878241.05</v>
      </c>
      <c r="F450" s="205">
        <f t="shared" si="13"/>
        <v>1879000</v>
      </c>
    </row>
    <row r="451" spans="1:6">
      <c r="A451" s="11"/>
      <c r="B451" s="81" t="s">
        <v>333</v>
      </c>
      <c r="C451" s="106">
        <v>3192000</v>
      </c>
      <c r="D451" s="106">
        <v>3039592.5</v>
      </c>
      <c r="E451" s="13">
        <f t="shared" si="12"/>
        <v>3130780.2749999999</v>
      </c>
      <c r="F451" s="205">
        <f t="shared" si="13"/>
        <v>3131000</v>
      </c>
    </row>
    <row r="452" spans="1:6">
      <c r="A452" s="11"/>
      <c r="B452" s="8"/>
      <c r="C452" s="125">
        <f>SUM(C447:C451)</f>
        <v>12925000</v>
      </c>
      <c r="D452" s="9">
        <v>12330360</v>
      </c>
      <c r="E452" s="13">
        <f t="shared" si="12"/>
        <v>12700270.800000001</v>
      </c>
      <c r="F452" s="205">
        <f t="shared" si="13"/>
        <v>12701000</v>
      </c>
    </row>
    <row r="453" spans="1:6">
      <c r="A453" s="11"/>
      <c r="B453" s="8"/>
      <c r="C453" s="6"/>
      <c r="D453" s="6"/>
      <c r="E453" s="13">
        <f t="shared" si="12"/>
        <v>1.03</v>
      </c>
      <c r="F453" s="205">
        <f t="shared" si="13"/>
        <v>1000</v>
      </c>
    </row>
    <row r="454" spans="1:6">
      <c r="A454" s="5">
        <v>12020100</v>
      </c>
      <c r="B454" s="53" t="s">
        <v>251</v>
      </c>
      <c r="C454" s="6"/>
      <c r="D454" s="6"/>
      <c r="E454" s="13">
        <f t="shared" si="12"/>
        <v>1.03</v>
      </c>
      <c r="F454" s="205">
        <f t="shared" si="13"/>
        <v>1000</v>
      </c>
    </row>
    <row r="455" spans="1:6">
      <c r="A455" s="11"/>
      <c r="B455" s="84" t="s">
        <v>334</v>
      </c>
      <c r="C455" s="173">
        <v>627000</v>
      </c>
      <c r="D455" s="181">
        <v>608580</v>
      </c>
      <c r="E455" s="13">
        <f t="shared" si="12"/>
        <v>626837.4</v>
      </c>
      <c r="F455" s="205">
        <f t="shared" si="13"/>
        <v>627000</v>
      </c>
    </row>
    <row r="456" spans="1:6">
      <c r="A456" s="11"/>
      <c r="B456" s="8"/>
      <c r="C456" s="125">
        <f>SUM(C455)</f>
        <v>627000</v>
      </c>
      <c r="D456" s="9">
        <v>608580</v>
      </c>
      <c r="E456" s="13">
        <f t="shared" si="12"/>
        <v>626837.4</v>
      </c>
      <c r="F456" s="205">
        <f t="shared" si="13"/>
        <v>627000</v>
      </c>
    </row>
    <row r="457" spans="1:6">
      <c r="A457" s="11"/>
      <c r="B457" s="8"/>
      <c r="C457" s="6"/>
      <c r="D457" s="6"/>
      <c r="E457" s="13">
        <f t="shared" ref="E457:E520" si="14">PRODUCT(D457,1.03)</f>
        <v>1.03</v>
      </c>
      <c r="F457" s="205">
        <f t="shared" ref="F457:F520" si="15">CEILING(E457,1000)</f>
        <v>1000</v>
      </c>
    </row>
    <row r="458" spans="1:6">
      <c r="A458" s="5">
        <v>12020600</v>
      </c>
      <c r="B458" s="80" t="s">
        <v>276</v>
      </c>
      <c r="C458" s="6"/>
      <c r="D458" s="6"/>
      <c r="E458" s="13">
        <f t="shared" si="14"/>
        <v>1.03</v>
      </c>
      <c r="F458" s="205">
        <f t="shared" si="15"/>
        <v>1000</v>
      </c>
    </row>
    <row r="459" spans="1:6">
      <c r="A459" s="130">
        <v>12020711</v>
      </c>
      <c r="B459" s="85" t="s">
        <v>335</v>
      </c>
      <c r="C459" s="173">
        <v>876381000</v>
      </c>
      <c r="D459" s="181">
        <v>850854375</v>
      </c>
      <c r="E459" s="13">
        <f t="shared" si="14"/>
        <v>876380006.25</v>
      </c>
      <c r="F459" s="205">
        <f t="shared" si="15"/>
        <v>876381000</v>
      </c>
    </row>
    <row r="460" spans="1:6">
      <c r="A460" s="11"/>
      <c r="B460" s="8"/>
      <c r="C460" s="125">
        <f>SUM(C459)</f>
        <v>876381000</v>
      </c>
      <c r="D460" s="9">
        <v>850854375</v>
      </c>
      <c r="E460" s="13">
        <f t="shared" si="14"/>
        <v>876380006.25</v>
      </c>
      <c r="F460" s="205">
        <f t="shared" si="15"/>
        <v>876381000</v>
      </c>
    </row>
    <row r="461" spans="1:6">
      <c r="A461" s="11"/>
      <c r="B461" s="8"/>
      <c r="C461" s="6"/>
      <c r="D461" s="6"/>
      <c r="E461" s="13">
        <f t="shared" si="14"/>
        <v>1.03</v>
      </c>
      <c r="F461" s="205">
        <f t="shared" si="15"/>
        <v>1000</v>
      </c>
    </row>
    <row r="462" spans="1:6">
      <c r="A462" s="5">
        <v>12020800</v>
      </c>
      <c r="B462" s="86" t="s">
        <v>283</v>
      </c>
      <c r="C462" s="6"/>
      <c r="D462" s="6"/>
      <c r="E462" s="13">
        <f t="shared" si="14"/>
        <v>1.03</v>
      </c>
      <c r="F462" s="205">
        <f t="shared" si="15"/>
        <v>1000</v>
      </c>
    </row>
    <row r="463" spans="1:6">
      <c r="A463" s="87">
        <v>12020803</v>
      </c>
      <c r="B463" s="10" t="s">
        <v>215</v>
      </c>
      <c r="C463" s="173">
        <v>120000</v>
      </c>
      <c r="D463" s="181">
        <v>115762.5</v>
      </c>
      <c r="E463" s="13">
        <f t="shared" si="14"/>
        <v>119235.375</v>
      </c>
      <c r="F463" s="205">
        <f t="shared" si="15"/>
        <v>120000</v>
      </c>
    </row>
    <row r="464" spans="1:6">
      <c r="A464" s="5"/>
      <c r="B464" s="8"/>
      <c r="C464" s="125">
        <f>SUM(C463)</f>
        <v>120000</v>
      </c>
      <c r="D464" s="9">
        <v>115762.5</v>
      </c>
      <c r="E464" s="13">
        <f t="shared" si="14"/>
        <v>119235.375</v>
      </c>
      <c r="F464" s="205">
        <f t="shared" si="15"/>
        <v>120000</v>
      </c>
    </row>
    <row r="465" spans="1:6">
      <c r="A465" s="5"/>
      <c r="B465" s="8"/>
      <c r="C465" s="6"/>
      <c r="D465" s="6"/>
      <c r="E465" s="13">
        <f t="shared" si="14"/>
        <v>1.03</v>
      </c>
      <c r="F465" s="205">
        <f t="shared" si="15"/>
        <v>1000</v>
      </c>
    </row>
    <row r="466" spans="1:6">
      <c r="A466" s="11"/>
      <c r="B466" s="4" t="s">
        <v>145</v>
      </c>
      <c r="C466" s="9">
        <f>SUM(C464,C460,C456,C452)</f>
        <v>890053000</v>
      </c>
      <c r="D466" s="9">
        <v>863909077.5</v>
      </c>
      <c r="E466" s="13">
        <f t="shared" si="14"/>
        <v>889826349.82500005</v>
      </c>
      <c r="F466" s="205">
        <f t="shared" si="15"/>
        <v>889827000</v>
      </c>
    </row>
    <row r="467" spans="1:6">
      <c r="A467" s="139"/>
      <c r="B467" s="140"/>
      <c r="C467" s="145"/>
      <c r="D467" s="145"/>
      <c r="E467" s="13">
        <f t="shared" si="14"/>
        <v>1.03</v>
      </c>
      <c r="F467" s="205">
        <f t="shared" si="15"/>
        <v>1000</v>
      </c>
    </row>
    <row r="468" spans="1:6">
      <c r="B468" s="13"/>
      <c r="E468" s="13">
        <f t="shared" si="14"/>
        <v>1.03</v>
      </c>
      <c r="F468" s="205">
        <f t="shared" si="15"/>
        <v>1000</v>
      </c>
    </row>
    <row r="469" spans="1:6">
      <c r="B469" s="13"/>
      <c r="E469" s="13">
        <f t="shared" si="14"/>
        <v>1.03</v>
      </c>
      <c r="F469" s="205">
        <f t="shared" si="15"/>
        <v>1000</v>
      </c>
    </row>
    <row r="470" spans="1:6">
      <c r="B470" s="13"/>
      <c r="E470" s="13">
        <f t="shared" si="14"/>
        <v>1.03</v>
      </c>
      <c r="F470" s="205">
        <f t="shared" si="15"/>
        <v>1000</v>
      </c>
    </row>
    <row r="471" spans="1:6">
      <c r="B471" s="13"/>
      <c r="E471" s="13">
        <f t="shared" si="14"/>
        <v>1.03</v>
      </c>
      <c r="F471" s="205">
        <f t="shared" si="15"/>
        <v>1000</v>
      </c>
    </row>
    <row r="472" spans="1:6">
      <c r="B472" s="13"/>
      <c r="E472" s="13">
        <f t="shared" si="14"/>
        <v>1.03</v>
      </c>
      <c r="F472" s="205">
        <f t="shared" si="15"/>
        <v>1000</v>
      </c>
    </row>
    <row r="473" spans="1:6">
      <c r="B473" s="13"/>
      <c r="E473" s="13">
        <f t="shared" si="14"/>
        <v>1.03</v>
      </c>
      <c r="F473" s="205">
        <f t="shared" si="15"/>
        <v>1000</v>
      </c>
    </row>
    <row r="474" spans="1:6">
      <c r="B474" s="13"/>
      <c r="E474" s="13">
        <f t="shared" si="14"/>
        <v>1.03</v>
      </c>
      <c r="F474" s="205">
        <f t="shared" si="15"/>
        <v>1000</v>
      </c>
    </row>
    <row r="475" spans="1:6">
      <c r="B475" s="13"/>
      <c r="E475" s="13">
        <f t="shared" si="14"/>
        <v>1.03</v>
      </c>
      <c r="F475" s="205">
        <f t="shared" si="15"/>
        <v>1000</v>
      </c>
    </row>
    <row r="476" spans="1:6">
      <c r="B476" s="13"/>
      <c r="E476" s="13">
        <f t="shared" si="14"/>
        <v>1.03</v>
      </c>
      <c r="F476" s="205">
        <f t="shared" si="15"/>
        <v>1000</v>
      </c>
    </row>
    <row r="477" spans="1:6">
      <c r="B477" s="13"/>
      <c r="E477" s="13">
        <f t="shared" si="14"/>
        <v>1.03</v>
      </c>
      <c r="F477" s="205">
        <f t="shared" si="15"/>
        <v>1000</v>
      </c>
    </row>
    <row r="478" spans="1:6">
      <c r="B478" s="13"/>
      <c r="E478" s="13">
        <f t="shared" si="14"/>
        <v>1.03</v>
      </c>
      <c r="F478" s="205">
        <f t="shared" si="15"/>
        <v>1000</v>
      </c>
    </row>
    <row r="479" spans="1:6">
      <c r="B479" s="13"/>
      <c r="E479" s="13">
        <f t="shared" si="14"/>
        <v>1.03</v>
      </c>
      <c r="F479" s="205">
        <f t="shared" si="15"/>
        <v>1000</v>
      </c>
    </row>
    <row r="480" spans="1:6">
      <c r="B480" s="13"/>
      <c r="E480" s="13">
        <f t="shared" si="14"/>
        <v>1.03</v>
      </c>
      <c r="F480" s="205">
        <f t="shared" si="15"/>
        <v>1000</v>
      </c>
    </row>
    <row r="481" spans="1:6">
      <c r="B481" s="13"/>
      <c r="E481" s="13">
        <f t="shared" si="14"/>
        <v>1.03</v>
      </c>
      <c r="F481" s="205">
        <f t="shared" si="15"/>
        <v>1000</v>
      </c>
    </row>
    <row r="482" spans="1:6">
      <c r="B482" s="13"/>
      <c r="E482" s="13">
        <f t="shared" si="14"/>
        <v>1.03</v>
      </c>
      <c r="F482" s="205">
        <f t="shared" si="15"/>
        <v>1000</v>
      </c>
    </row>
    <row r="483" spans="1:6">
      <c r="A483" s="240" t="s">
        <v>0</v>
      </c>
      <c r="B483" s="240"/>
      <c r="C483" s="240"/>
      <c r="D483" s="240"/>
      <c r="E483" s="13">
        <f t="shared" si="14"/>
        <v>1.03</v>
      </c>
      <c r="F483" s="205">
        <f t="shared" si="15"/>
        <v>1000</v>
      </c>
    </row>
    <row r="484" spans="1:6">
      <c r="A484" s="240" t="s">
        <v>435</v>
      </c>
      <c r="B484" s="240"/>
      <c r="C484" s="240"/>
      <c r="D484" s="240"/>
      <c r="E484" s="13">
        <f t="shared" si="14"/>
        <v>1.03</v>
      </c>
      <c r="F484" s="205">
        <f t="shared" si="15"/>
        <v>1000</v>
      </c>
    </row>
    <row r="485" spans="1:6">
      <c r="A485" s="240" t="s">
        <v>271</v>
      </c>
      <c r="B485" s="240"/>
      <c r="C485" s="240"/>
      <c r="D485" s="240"/>
      <c r="E485" s="13">
        <f t="shared" si="14"/>
        <v>1.03</v>
      </c>
      <c r="F485" s="205">
        <f t="shared" si="15"/>
        <v>1000</v>
      </c>
    </row>
    <row r="486" spans="1:6">
      <c r="A486" s="147"/>
      <c r="B486" s="148"/>
      <c r="C486" s="149"/>
      <c r="D486" s="149"/>
      <c r="E486" s="13">
        <f t="shared" si="14"/>
        <v>1.03</v>
      </c>
      <c r="F486" s="205">
        <f t="shared" si="15"/>
        <v>1000</v>
      </c>
    </row>
    <row r="487" spans="1:6">
      <c r="A487" s="150" t="s">
        <v>257</v>
      </c>
      <c r="B487" s="151" t="s">
        <v>336</v>
      </c>
      <c r="C487" s="152"/>
      <c r="D487" s="153"/>
      <c r="E487" s="13">
        <f t="shared" si="14"/>
        <v>1.03</v>
      </c>
      <c r="F487" s="205">
        <f t="shared" si="15"/>
        <v>1000</v>
      </c>
    </row>
    <row r="488" spans="1:6">
      <c r="A488" s="52" t="s">
        <v>232</v>
      </c>
      <c r="B488" s="4" t="s">
        <v>52</v>
      </c>
      <c r="C488" s="196" t="s">
        <v>436</v>
      </c>
      <c r="D488" s="196" t="s">
        <v>421</v>
      </c>
      <c r="E488" s="13">
        <f t="shared" si="14"/>
        <v>1.03</v>
      </c>
      <c r="F488" s="205">
        <f t="shared" si="15"/>
        <v>1000</v>
      </c>
    </row>
    <row r="489" spans="1:6">
      <c r="A489" s="52" t="s">
        <v>229</v>
      </c>
      <c r="B489" s="8"/>
      <c r="C489" s="7" t="s">
        <v>31</v>
      </c>
      <c r="D489" s="7" t="s">
        <v>31</v>
      </c>
      <c r="E489" s="13">
        <f t="shared" si="14"/>
        <v>1.03</v>
      </c>
      <c r="F489" s="205">
        <f t="shared" si="15"/>
        <v>1000</v>
      </c>
    </row>
    <row r="490" spans="1:6">
      <c r="A490" s="5">
        <v>12020400</v>
      </c>
      <c r="B490" s="53" t="s">
        <v>244</v>
      </c>
      <c r="C490" s="6"/>
      <c r="D490" s="6"/>
      <c r="E490" s="13">
        <f t="shared" si="14"/>
        <v>1.03</v>
      </c>
      <c r="F490" s="205">
        <f t="shared" si="15"/>
        <v>1000</v>
      </c>
    </row>
    <row r="491" spans="1:6">
      <c r="A491" s="87">
        <v>12020449</v>
      </c>
      <c r="B491" s="88" t="s">
        <v>337</v>
      </c>
      <c r="C491" s="173">
        <v>17034000</v>
      </c>
      <c r="D491" s="181">
        <v>16537500</v>
      </c>
      <c r="E491" s="13">
        <f t="shared" si="14"/>
        <v>17033625</v>
      </c>
      <c r="F491" s="205">
        <f t="shared" si="15"/>
        <v>17034000</v>
      </c>
    </row>
    <row r="492" spans="1:6">
      <c r="A492" s="11"/>
      <c r="B492" s="81"/>
      <c r="C492" s="125">
        <f>SUM(C491)</f>
        <v>17034000</v>
      </c>
      <c r="D492" s="9">
        <v>16537500</v>
      </c>
      <c r="E492" s="13">
        <f t="shared" si="14"/>
        <v>17033625</v>
      </c>
      <c r="F492" s="205">
        <f t="shared" si="15"/>
        <v>17034000</v>
      </c>
    </row>
    <row r="493" spans="1:6">
      <c r="A493" s="5">
        <v>12020600</v>
      </c>
      <c r="B493" s="80" t="s">
        <v>276</v>
      </c>
      <c r="C493" s="6"/>
      <c r="D493" s="6"/>
      <c r="E493" s="13">
        <f t="shared" si="14"/>
        <v>1.03</v>
      </c>
      <c r="F493" s="205">
        <f t="shared" si="15"/>
        <v>1000</v>
      </c>
    </row>
    <row r="494" spans="1:6">
      <c r="A494" s="137">
        <v>12020710</v>
      </c>
      <c r="B494" s="10" t="s">
        <v>199</v>
      </c>
      <c r="C494" s="6"/>
      <c r="D494" s="181"/>
      <c r="E494" s="13">
        <f t="shared" si="14"/>
        <v>1.03</v>
      </c>
      <c r="F494" s="205">
        <f t="shared" si="15"/>
        <v>1000</v>
      </c>
    </row>
    <row r="495" spans="1:6">
      <c r="A495" s="137"/>
      <c r="B495" s="10" t="s">
        <v>200</v>
      </c>
      <c r="C495" s="173"/>
      <c r="D495" s="181" t="s">
        <v>147</v>
      </c>
      <c r="E495" s="13">
        <f t="shared" si="14"/>
        <v>1.03</v>
      </c>
      <c r="F495" s="205">
        <f t="shared" si="15"/>
        <v>1000</v>
      </c>
    </row>
    <row r="496" spans="1:6">
      <c r="A496" s="137">
        <v>12020711</v>
      </c>
      <c r="B496" s="10" t="s">
        <v>201</v>
      </c>
      <c r="C496" s="173">
        <v>251000</v>
      </c>
      <c r="D496" s="181">
        <v>243652.5</v>
      </c>
      <c r="E496" s="13">
        <f t="shared" si="14"/>
        <v>250962.07500000001</v>
      </c>
      <c r="F496" s="205">
        <f t="shared" si="15"/>
        <v>251000</v>
      </c>
    </row>
    <row r="497" spans="1:6">
      <c r="A497" s="137">
        <v>12020711</v>
      </c>
      <c r="B497" s="10" t="s">
        <v>202</v>
      </c>
      <c r="C497" s="173">
        <v>100158000</v>
      </c>
      <c r="D497" s="181">
        <v>97240500</v>
      </c>
      <c r="E497" s="13">
        <f t="shared" si="14"/>
        <v>100157715</v>
      </c>
      <c r="F497" s="205">
        <f t="shared" si="15"/>
        <v>100158000</v>
      </c>
    </row>
    <row r="498" spans="1:6">
      <c r="A498" s="137">
        <v>12020711</v>
      </c>
      <c r="B498" s="10" t="s">
        <v>203</v>
      </c>
      <c r="C498" s="173">
        <v>95389000</v>
      </c>
      <c r="D498" s="181">
        <v>92610000</v>
      </c>
      <c r="E498" s="13">
        <f t="shared" si="14"/>
        <v>95388300</v>
      </c>
      <c r="F498" s="205">
        <f t="shared" si="15"/>
        <v>95389000</v>
      </c>
    </row>
    <row r="499" spans="1:6">
      <c r="A499" s="137">
        <v>12020711</v>
      </c>
      <c r="B499" s="89" t="s">
        <v>204</v>
      </c>
      <c r="C499" s="173">
        <v>93782000</v>
      </c>
      <c r="D499" s="181">
        <v>91049722.5</v>
      </c>
      <c r="E499" s="13">
        <f t="shared" si="14"/>
        <v>93781214.174999997</v>
      </c>
      <c r="F499" s="205">
        <f t="shared" si="15"/>
        <v>93782000</v>
      </c>
    </row>
    <row r="500" spans="1:6">
      <c r="A500" s="137">
        <v>12020711</v>
      </c>
      <c r="B500" s="89" t="s">
        <v>205</v>
      </c>
      <c r="C500" s="173">
        <v>13684000</v>
      </c>
      <c r="D500" s="181">
        <v>13285182.5</v>
      </c>
      <c r="E500" s="13">
        <f t="shared" si="14"/>
        <v>13683737.975</v>
      </c>
      <c r="F500" s="205">
        <f t="shared" si="15"/>
        <v>13684000</v>
      </c>
    </row>
    <row r="501" spans="1:6">
      <c r="A501" s="137">
        <v>12020710</v>
      </c>
      <c r="B501" s="89" t="s">
        <v>206</v>
      </c>
      <c r="C501" s="173"/>
      <c r="D501" s="181" t="s">
        <v>147</v>
      </c>
      <c r="E501" s="13">
        <f t="shared" si="14"/>
        <v>1.03</v>
      </c>
      <c r="F501" s="205">
        <f t="shared" si="15"/>
        <v>1000</v>
      </c>
    </row>
    <row r="502" spans="1:6">
      <c r="A502" s="137">
        <v>12020710</v>
      </c>
      <c r="B502" s="89" t="s">
        <v>207</v>
      </c>
      <c r="C502" s="173">
        <v>12520000</v>
      </c>
      <c r="D502" s="181">
        <v>12155062.5</v>
      </c>
      <c r="E502" s="13">
        <f t="shared" si="14"/>
        <v>12519714.375</v>
      </c>
      <c r="F502" s="205">
        <f t="shared" si="15"/>
        <v>12520000</v>
      </c>
    </row>
    <row r="503" spans="1:6">
      <c r="A503" s="5"/>
      <c r="B503" s="8"/>
      <c r="C503" s="125">
        <f>SUM(C496:C502)</f>
        <v>315784000</v>
      </c>
      <c r="D503" s="9">
        <v>306584120</v>
      </c>
      <c r="E503" s="13">
        <f t="shared" si="14"/>
        <v>315781643.60000002</v>
      </c>
      <c r="F503" s="205">
        <f t="shared" si="15"/>
        <v>315782000</v>
      </c>
    </row>
    <row r="504" spans="1:6">
      <c r="A504" s="5"/>
      <c r="B504" s="80"/>
      <c r="C504" s="6"/>
      <c r="D504" s="6"/>
      <c r="E504" s="13">
        <f t="shared" si="14"/>
        <v>1.03</v>
      </c>
      <c r="F504" s="205">
        <f t="shared" si="15"/>
        <v>1000</v>
      </c>
    </row>
    <row r="505" spans="1:6">
      <c r="A505" s="5">
        <v>12020700</v>
      </c>
      <c r="B505" s="80" t="s">
        <v>290</v>
      </c>
      <c r="C505" s="6"/>
      <c r="D505" s="6"/>
      <c r="E505" s="13">
        <f t="shared" si="14"/>
        <v>1.03</v>
      </c>
      <c r="F505" s="205">
        <f t="shared" si="15"/>
        <v>1000</v>
      </c>
    </row>
    <row r="506" spans="1:6">
      <c r="A506" s="11">
        <v>12020711</v>
      </c>
      <c r="B506" s="89" t="s">
        <v>338</v>
      </c>
      <c r="C506" s="173">
        <v>1237000</v>
      </c>
      <c r="D506" s="106">
        <v>1200622.5</v>
      </c>
      <c r="E506" s="13">
        <f t="shared" si="14"/>
        <v>1236641.175</v>
      </c>
      <c r="F506" s="205">
        <f t="shared" si="15"/>
        <v>1237000</v>
      </c>
    </row>
    <row r="507" spans="1:6">
      <c r="A507" s="11">
        <v>12020711</v>
      </c>
      <c r="B507" s="89" t="s">
        <v>339</v>
      </c>
      <c r="C507" s="173">
        <v>1278000</v>
      </c>
      <c r="D507" s="106">
        <v>1240312.5</v>
      </c>
      <c r="E507" s="13">
        <f t="shared" si="14"/>
        <v>1277521.875</v>
      </c>
      <c r="F507" s="205">
        <f t="shared" si="15"/>
        <v>1278000</v>
      </c>
    </row>
    <row r="508" spans="1:6">
      <c r="A508" s="11">
        <v>12020711</v>
      </c>
      <c r="B508" s="89" t="s">
        <v>340</v>
      </c>
      <c r="C508" s="173">
        <v>239000</v>
      </c>
      <c r="D508" s="106">
        <v>231525</v>
      </c>
      <c r="E508" s="13">
        <f t="shared" si="14"/>
        <v>238470.75</v>
      </c>
      <c r="F508" s="205">
        <f t="shared" si="15"/>
        <v>239000</v>
      </c>
    </row>
    <row r="509" spans="1:6">
      <c r="A509" s="11">
        <v>12020711</v>
      </c>
      <c r="B509" s="81" t="s">
        <v>197</v>
      </c>
      <c r="C509" s="173">
        <v>5008000</v>
      </c>
      <c r="D509" s="106">
        <v>4862025</v>
      </c>
      <c r="E509" s="13">
        <f t="shared" si="14"/>
        <v>5007885.75</v>
      </c>
      <c r="F509" s="205">
        <f t="shared" si="15"/>
        <v>5008000</v>
      </c>
    </row>
    <row r="510" spans="1:6">
      <c r="A510" s="11">
        <v>12020711</v>
      </c>
      <c r="B510" s="81" t="s">
        <v>198</v>
      </c>
      <c r="C510" s="173">
        <v>11924000</v>
      </c>
      <c r="D510" s="106">
        <v>11576250</v>
      </c>
      <c r="E510" s="13">
        <f t="shared" si="14"/>
        <v>11923537.5</v>
      </c>
      <c r="F510" s="205">
        <f t="shared" si="15"/>
        <v>11924000</v>
      </c>
    </row>
    <row r="511" spans="1:6">
      <c r="A511" s="11"/>
      <c r="B511" s="8"/>
      <c r="C511" s="125">
        <f>SUM(C506:C510)</f>
        <v>19686000</v>
      </c>
      <c r="D511" s="9">
        <v>19110735</v>
      </c>
      <c r="E511" s="13">
        <f t="shared" si="14"/>
        <v>19684057.050000001</v>
      </c>
      <c r="F511" s="205">
        <f t="shared" si="15"/>
        <v>19685000</v>
      </c>
    </row>
    <row r="512" spans="1:6">
      <c r="A512" s="11"/>
      <c r="B512" s="8"/>
      <c r="C512" s="6"/>
      <c r="D512" s="6"/>
      <c r="E512" s="13">
        <f t="shared" si="14"/>
        <v>1.03</v>
      </c>
      <c r="F512" s="205">
        <f t="shared" si="15"/>
        <v>1000</v>
      </c>
    </row>
    <row r="513" spans="1:6">
      <c r="A513" s="11"/>
      <c r="B513" s="4" t="s">
        <v>145</v>
      </c>
      <c r="C513" s="9">
        <f>SUM(C511,C503,C492)</f>
        <v>352504000</v>
      </c>
      <c r="D513" s="9">
        <v>342232355</v>
      </c>
      <c r="E513" s="13">
        <f t="shared" si="14"/>
        <v>352499325.65000004</v>
      </c>
      <c r="F513" s="205">
        <f t="shared" si="15"/>
        <v>352500000</v>
      </c>
    </row>
    <row r="514" spans="1:6">
      <c r="A514" s="139"/>
      <c r="B514" s="140"/>
      <c r="C514" s="145"/>
      <c r="D514" s="145"/>
      <c r="E514" s="13">
        <f t="shared" si="14"/>
        <v>1.03</v>
      </c>
      <c r="F514" s="205">
        <f t="shared" si="15"/>
        <v>1000</v>
      </c>
    </row>
    <row r="515" spans="1:6">
      <c r="B515" s="13"/>
      <c r="E515" s="13">
        <f t="shared" si="14"/>
        <v>1.03</v>
      </c>
      <c r="F515" s="205">
        <f t="shared" si="15"/>
        <v>1000</v>
      </c>
    </row>
    <row r="516" spans="1:6">
      <c r="B516" s="13"/>
      <c r="E516" s="13">
        <f t="shared" si="14"/>
        <v>1.03</v>
      </c>
      <c r="F516" s="205">
        <f t="shared" si="15"/>
        <v>1000</v>
      </c>
    </row>
    <row r="517" spans="1:6">
      <c r="B517" s="13"/>
      <c r="E517" s="13">
        <f t="shared" si="14"/>
        <v>1.03</v>
      </c>
      <c r="F517" s="205">
        <f t="shared" si="15"/>
        <v>1000</v>
      </c>
    </row>
    <row r="518" spans="1:6">
      <c r="B518" s="13"/>
      <c r="E518" s="13">
        <f t="shared" si="14"/>
        <v>1.03</v>
      </c>
      <c r="F518" s="205">
        <f t="shared" si="15"/>
        <v>1000</v>
      </c>
    </row>
    <row r="519" spans="1:6">
      <c r="B519" s="13"/>
      <c r="E519" s="13">
        <f t="shared" si="14"/>
        <v>1.03</v>
      </c>
      <c r="F519" s="205">
        <f t="shared" si="15"/>
        <v>1000</v>
      </c>
    </row>
    <row r="520" spans="1:6">
      <c r="B520" s="13"/>
      <c r="E520" s="13">
        <f t="shared" si="14"/>
        <v>1.03</v>
      </c>
      <c r="F520" s="205">
        <f t="shared" si="15"/>
        <v>1000</v>
      </c>
    </row>
    <row r="521" spans="1:6">
      <c r="B521" s="13"/>
      <c r="E521" s="13">
        <f t="shared" ref="E521:E584" si="16">PRODUCT(D521,1.03)</f>
        <v>1.03</v>
      </c>
      <c r="F521" s="205">
        <f t="shared" ref="F521:F584" si="17">CEILING(E521,1000)</f>
        <v>1000</v>
      </c>
    </row>
    <row r="522" spans="1:6">
      <c r="B522" s="13"/>
      <c r="E522" s="13">
        <f t="shared" si="16"/>
        <v>1.03</v>
      </c>
      <c r="F522" s="205">
        <f t="shared" si="17"/>
        <v>1000</v>
      </c>
    </row>
    <row r="523" spans="1:6">
      <c r="B523" s="13"/>
      <c r="E523" s="13">
        <f t="shared" si="16"/>
        <v>1.03</v>
      </c>
      <c r="F523" s="205">
        <f t="shared" si="17"/>
        <v>1000</v>
      </c>
    </row>
    <row r="524" spans="1:6">
      <c r="B524" s="13"/>
      <c r="E524" s="13">
        <f t="shared" si="16"/>
        <v>1.03</v>
      </c>
      <c r="F524" s="205">
        <f t="shared" si="17"/>
        <v>1000</v>
      </c>
    </row>
    <row r="525" spans="1:6">
      <c r="B525" s="13"/>
      <c r="E525" s="13">
        <f t="shared" si="16"/>
        <v>1.03</v>
      </c>
      <c r="F525" s="205">
        <f t="shared" si="17"/>
        <v>1000</v>
      </c>
    </row>
    <row r="526" spans="1:6">
      <c r="B526" s="13"/>
      <c r="E526" s="13">
        <f t="shared" si="16"/>
        <v>1.03</v>
      </c>
      <c r="F526" s="205">
        <f t="shared" si="17"/>
        <v>1000</v>
      </c>
    </row>
    <row r="527" spans="1:6">
      <c r="A527" s="240" t="s">
        <v>0</v>
      </c>
      <c r="B527" s="240"/>
      <c r="C527" s="240"/>
      <c r="D527" s="240"/>
      <c r="E527" s="13">
        <f t="shared" si="16"/>
        <v>1.03</v>
      </c>
      <c r="F527" s="205">
        <f t="shared" si="17"/>
        <v>1000</v>
      </c>
    </row>
    <row r="528" spans="1:6">
      <c r="A528" s="240" t="s">
        <v>435</v>
      </c>
      <c r="B528" s="240"/>
      <c r="C528" s="240"/>
      <c r="D528" s="240"/>
      <c r="E528" s="13">
        <f t="shared" si="16"/>
        <v>1.03</v>
      </c>
      <c r="F528" s="205">
        <f t="shared" si="17"/>
        <v>1000</v>
      </c>
    </row>
    <row r="529" spans="1:6">
      <c r="A529" s="240" t="s">
        <v>271</v>
      </c>
      <c r="B529" s="240"/>
      <c r="C529" s="240"/>
      <c r="D529" s="240"/>
      <c r="E529" s="13">
        <f t="shared" si="16"/>
        <v>1.03</v>
      </c>
      <c r="F529" s="205">
        <f t="shared" si="17"/>
        <v>1000</v>
      </c>
    </row>
    <row r="530" spans="1:6">
      <c r="A530" s="147"/>
      <c r="B530" s="148"/>
      <c r="C530" s="149"/>
      <c r="D530" s="149"/>
      <c r="E530" s="13">
        <f t="shared" si="16"/>
        <v>1.03</v>
      </c>
      <c r="F530" s="205">
        <f t="shared" si="17"/>
        <v>1000</v>
      </c>
    </row>
    <row r="531" spans="1:6">
      <c r="A531" s="150" t="s">
        <v>257</v>
      </c>
      <c r="B531" s="151" t="s">
        <v>177</v>
      </c>
      <c r="C531" s="196" t="s">
        <v>436</v>
      </c>
      <c r="D531" s="196" t="s">
        <v>421</v>
      </c>
      <c r="E531" s="13">
        <f t="shared" si="16"/>
        <v>1.03</v>
      </c>
      <c r="F531" s="205">
        <f t="shared" si="17"/>
        <v>1000</v>
      </c>
    </row>
    <row r="532" spans="1:6">
      <c r="A532" s="52" t="s">
        <v>232</v>
      </c>
      <c r="B532" s="4" t="s">
        <v>66</v>
      </c>
      <c r="C532" s="7" t="s">
        <v>31</v>
      </c>
      <c r="D532" s="7" t="s">
        <v>31</v>
      </c>
      <c r="E532" s="13">
        <f t="shared" si="16"/>
        <v>1.03</v>
      </c>
      <c r="F532" s="205">
        <f t="shared" si="17"/>
        <v>1000</v>
      </c>
    </row>
    <row r="533" spans="1:6">
      <c r="A533" s="52" t="s">
        <v>229</v>
      </c>
      <c r="B533" s="8"/>
      <c r="C533" s="172"/>
      <c r="D533" s="106"/>
      <c r="E533" s="13">
        <f t="shared" si="16"/>
        <v>1.03</v>
      </c>
      <c r="F533" s="205">
        <f t="shared" si="17"/>
        <v>1000</v>
      </c>
    </row>
    <row r="534" spans="1:6">
      <c r="A534" s="5">
        <v>12020400</v>
      </c>
      <c r="B534" s="53" t="s">
        <v>244</v>
      </c>
      <c r="C534" s="6"/>
      <c r="D534" s="6"/>
      <c r="E534" s="13">
        <f t="shared" si="16"/>
        <v>1.03</v>
      </c>
      <c r="F534" s="205">
        <f t="shared" si="17"/>
        <v>1000</v>
      </c>
    </row>
    <row r="535" spans="1:6">
      <c r="A535" s="11"/>
      <c r="B535" s="81" t="s">
        <v>341</v>
      </c>
      <c r="C535" s="173">
        <v>283894000</v>
      </c>
      <c r="D535" s="106">
        <v>275625000</v>
      </c>
      <c r="E535" s="13">
        <f t="shared" si="16"/>
        <v>283893750</v>
      </c>
      <c r="F535" s="205">
        <f t="shared" si="17"/>
        <v>283894000</v>
      </c>
    </row>
    <row r="536" spans="1:6">
      <c r="A536" s="11">
        <v>12020401</v>
      </c>
      <c r="B536" s="81" t="s">
        <v>342</v>
      </c>
      <c r="C536" s="173">
        <v>1704000</v>
      </c>
      <c r="D536" s="106">
        <v>1653750</v>
      </c>
      <c r="E536" s="13">
        <f t="shared" si="16"/>
        <v>1703362.5</v>
      </c>
      <c r="F536" s="205">
        <f t="shared" si="17"/>
        <v>1704000</v>
      </c>
    </row>
    <row r="537" spans="1:6">
      <c r="A537" s="11"/>
      <c r="B537" s="81" t="s">
        <v>343</v>
      </c>
      <c r="C537" s="173">
        <v>2045000</v>
      </c>
      <c r="D537" s="181">
        <v>1984500</v>
      </c>
      <c r="E537" s="13">
        <f t="shared" si="16"/>
        <v>2044035</v>
      </c>
      <c r="F537" s="205">
        <f t="shared" si="17"/>
        <v>2045000</v>
      </c>
    </row>
    <row r="538" spans="1:6">
      <c r="A538" s="11">
        <v>12020401</v>
      </c>
      <c r="B538" s="81" t="s">
        <v>344</v>
      </c>
      <c r="C538" s="173">
        <v>114000</v>
      </c>
      <c r="D538" s="106">
        <v>110250</v>
      </c>
      <c r="E538" s="13">
        <f t="shared" si="16"/>
        <v>113557.5</v>
      </c>
      <c r="F538" s="205">
        <f t="shared" si="17"/>
        <v>114000</v>
      </c>
    </row>
    <row r="539" spans="1:6">
      <c r="A539" s="11"/>
      <c r="B539" s="81" t="s">
        <v>345</v>
      </c>
      <c r="C539" s="173"/>
      <c r="D539" s="106" t="s">
        <v>147</v>
      </c>
      <c r="E539" s="13">
        <f t="shared" si="16"/>
        <v>1.03</v>
      </c>
      <c r="F539" s="205">
        <f t="shared" si="17"/>
        <v>1000</v>
      </c>
    </row>
    <row r="540" spans="1:6">
      <c r="A540" s="11">
        <v>12020401</v>
      </c>
      <c r="B540" s="89" t="s">
        <v>346</v>
      </c>
      <c r="C540" s="173">
        <v>11000</v>
      </c>
      <c r="D540" s="106">
        <v>6615</v>
      </c>
      <c r="E540" s="13">
        <f t="shared" si="16"/>
        <v>6813.45</v>
      </c>
      <c r="F540" s="205">
        <f t="shared" si="17"/>
        <v>7000</v>
      </c>
    </row>
    <row r="541" spans="1:6">
      <c r="A541" s="11"/>
      <c r="B541" s="81"/>
      <c r="C541" s="125">
        <f>SUM(C535:C540)</f>
        <v>287768000</v>
      </c>
      <c r="D541" s="172">
        <v>279380115</v>
      </c>
      <c r="E541" s="13">
        <f t="shared" si="16"/>
        <v>287761518.44999999</v>
      </c>
      <c r="F541" s="205">
        <f t="shared" si="17"/>
        <v>287762000</v>
      </c>
    </row>
    <row r="542" spans="1:6">
      <c r="A542" s="5">
        <v>12020500</v>
      </c>
      <c r="B542" s="90" t="s">
        <v>248</v>
      </c>
      <c r="C542" s="6"/>
      <c r="D542" s="106"/>
      <c r="E542" s="13">
        <f t="shared" si="16"/>
        <v>1.03</v>
      </c>
      <c r="F542" s="205">
        <f t="shared" si="17"/>
        <v>1000</v>
      </c>
    </row>
    <row r="543" spans="1:6">
      <c r="A543" s="11"/>
      <c r="B543" s="10" t="s">
        <v>347</v>
      </c>
      <c r="C543" s="173">
        <v>1704000</v>
      </c>
      <c r="D543" s="181">
        <v>1653750</v>
      </c>
      <c r="E543" s="13">
        <f t="shared" si="16"/>
        <v>1703362.5</v>
      </c>
      <c r="F543" s="205">
        <f t="shared" si="17"/>
        <v>1704000</v>
      </c>
    </row>
    <row r="544" spans="1:6">
      <c r="A544" s="11"/>
      <c r="B544" s="10" t="s">
        <v>348</v>
      </c>
      <c r="C544" s="173">
        <v>228000</v>
      </c>
      <c r="D544" s="181">
        <v>220500</v>
      </c>
      <c r="E544" s="13">
        <f t="shared" si="16"/>
        <v>227115</v>
      </c>
      <c r="F544" s="205">
        <f t="shared" si="17"/>
        <v>228000</v>
      </c>
    </row>
    <row r="545" spans="1:6">
      <c r="A545" s="11"/>
      <c r="B545" s="8"/>
      <c r="C545" s="125">
        <f>SUM(C543:C544)</f>
        <v>1932000</v>
      </c>
      <c r="D545" s="9">
        <v>1874250</v>
      </c>
      <c r="E545" s="13">
        <f t="shared" si="16"/>
        <v>1930477.5</v>
      </c>
      <c r="F545" s="205">
        <f t="shared" si="17"/>
        <v>1931000</v>
      </c>
    </row>
    <row r="546" spans="1:6">
      <c r="A546" s="11"/>
      <c r="B546" s="8"/>
      <c r="C546" s="6"/>
      <c r="D546" s="6"/>
      <c r="E546" s="13">
        <f t="shared" si="16"/>
        <v>1.03</v>
      </c>
      <c r="F546" s="205">
        <f t="shared" si="17"/>
        <v>1000</v>
      </c>
    </row>
    <row r="547" spans="1:6">
      <c r="A547" s="5">
        <v>13010100</v>
      </c>
      <c r="B547" s="79" t="s">
        <v>228</v>
      </c>
      <c r="C547" s="6"/>
      <c r="D547" s="6"/>
      <c r="E547" s="13">
        <f t="shared" si="16"/>
        <v>1.03</v>
      </c>
      <c r="F547" s="205">
        <f t="shared" si="17"/>
        <v>1000</v>
      </c>
    </row>
    <row r="548" spans="1:6" ht="33">
      <c r="A548" s="5"/>
      <c r="B548" s="91" t="s">
        <v>349</v>
      </c>
      <c r="C548" s="173">
        <v>251287000</v>
      </c>
      <c r="D548" s="181">
        <v>243967125</v>
      </c>
      <c r="E548" s="13">
        <f t="shared" si="16"/>
        <v>251286138.75</v>
      </c>
      <c r="F548" s="205">
        <f t="shared" si="17"/>
        <v>251287000</v>
      </c>
    </row>
    <row r="549" spans="1:6">
      <c r="A549" s="5"/>
      <c r="B549" s="10"/>
      <c r="C549" s="179">
        <f>SUM(C548)</f>
        <v>251287000</v>
      </c>
      <c r="D549" s="9">
        <v>243967125</v>
      </c>
      <c r="E549" s="13">
        <f t="shared" si="16"/>
        <v>251286138.75</v>
      </c>
      <c r="F549" s="205">
        <f t="shared" si="17"/>
        <v>251287000</v>
      </c>
    </row>
    <row r="550" spans="1:6">
      <c r="A550" s="11"/>
      <c r="B550" s="10"/>
      <c r="C550" s="180"/>
      <c r="D550" s="180"/>
      <c r="E550" s="13">
        <f t="shared" si="16"/>
        <v>1.03</v>
      </c>
      <c r="F550" s="205">
        <f t="shared" si="17"/>
        <v>1000</v>
      </c>
    </row>
    <row r="551" spans="1:6">
      <c r="A551" s="11"/>
      <c r="B551" s="10"/>
      <c r="C551" s="6"/>
      <c r="D551" s="6"/>
      <c r="E551" s="13">
        <f t="shared" si="16"/>
        <v>1.03</v>
      </c>
      <c r="F551" s="205">
        <f t="shared" si="17"/>
        <v>1000</v>
      </c>
    </row>
    <row r="552" spans="1:6">
      <c r="A552" s="11"/>
      <c r="B552" s="4" t="s">
        <v>145</v>
      </c>
      <c r="C552" s="9">
        <f>SUM(C549,C545,C541)</f>
        <v>540987000</v>
      </c>
      <c r="D552" s="9">
        <v>525221490</v>
      </c>
      <c r="E552" s="13">
        <f t="shared" si="16"/>
        <v>540978134.70000005</v>
      </c>
      <c r="F552" s="205">
        <f t="shared" si="17"/>
        <v>540979000</v>
      </c>
    </row>
    <row r="553" spans="1:6">
      <c r="A553" s="139"/>
      <c r="B553" s="140"/>
      <c r="C553" s="145"/>
      <c r="D553" s="146"/>
      <c r="E553" s="13">
        <f t="shared" si="16"/>
        <v>1.03</v>
      </c>
      <c r="F553" s="205">
        <f t="shared" si="17"/>
        <v>1000</v>
      </c>
    </row>
    <row r="554" spans="1:6">
      <c r="B554" s="13"/>
      <c r="D554" s="157"/>
      <c r="E554" s="13">
        <f t="shared" si="16"/>
        <v>1.03</v>
      </c>
      <c r="F554" s="205">
        <f t="shared" si="17"/>
        <v>1000</v>
      </c>
    </row>
    <row r="555" spans="1:6">
      <c r="B555" s="13"/>
      <c r="D555" s="157"/>
      <c r="E555" s="13">
        <f t="shared" si="16"/>
        <v>1.03</v>
      </c>
      <c r="F555" s="205">
        <f t="shared" si="17"/>
        <v>1000</v>
      </c>
    </row>
    <row r="556" spans="1:6">
      <c r="B556" s="13"/>
      <c r="D556" s="157"/>
      <c r="E556" s="13">
        <f t="shared" si="16"/>
        <v>1.03</v>
      </c>
      <c r="F556" s="205">
        <f t="shared" si="17"/>
        <v>1000</v>
      </c>
    </row>
    <row r="557" spans="1:6">
      <c r="B557" s="13"/>
      <c r="D557" s="157"/>
      <c r="E557" s="13">
        <f t="shared" si="16"/>
        <v>1.03</v>
      </c>
      <c r="F557" s="205">
        <f t="shared" si="17"/>
        <v>1000</v>
      </c>
    </row>
    <row r="558" spans="1:6">
      <c r="B558" s="13"/>
      <c r="D558" s="157"/>
      <c r="E558" s="13">
        <f t="shared" si="16"/>
        <v>1.03</v>
      </c>
      <c r="F558" s="205">
        <f t="shared" si="17"/>
        <v>1000</v>
      </c>
    </row>
    <row r="559" spans="1:6">
      <c r="B559" s="13"/>
      <c r="E559" s="13">
        <f t="shared" si="16"/>
        <v>1.03</v>
      </c>
      <c r="F559" s="205">
        <f t="shared" si="17"/>
        <v>1000</v>
      </c>
    </row>
    <row r="560" spans="1:6">
      <c r="B560" s="13"/>
      <c r="E560" s="13">
        <f t="shared" si="16"/>
        <v>1.03</v>
      </c>
      <c r="F560" s="205">
        <f t="shared" si="17"/>
        <v>1000</v>
      </c>
    </row>
    <row r="561" spans="1:6">
      <c r="B561" s="13"/>
      <c r="E561" s="13">
        <f t="shared" si="16"/>
        <v>1.03</v>
      </c>
      <c r="F561" s="205">
        <f t="shared" si="17"/>
        <v>1000</v>
      </c>
    </row>
    <row r="562" spans="1:6">
      <c r="B562" s="13"/>
      <c r="E562" s="13">
        <f t="shared" si="16"/>
        <v>1.03</v>
      </c>
      <c r="F562" s="205">
        <f t="shared" si="17"/>
        <v>1000</v>
      </c>
    </row>
    <row r="563" spans="1:6">
      <c r="B563" s="13"/>
      <c r="E563" s="13">
        <f t="shared" si="16"/>
        <v>1.03</v>
      </c>
      <c r="F563" s="205">
        <f t="shared" si="17"/>
        <v>1000</v>
      </c>
    </row>
    <row r="564" spans="1:6">
      <c r="B564" s="13"/>
      <c r="E564" s="13">
        <f t="shared" si="16"/>
        <v>1.03</v>
      </c>
      <c r="F564" s="205">
        <f t="shared" si="17"/>
        <v>1000</v>
      </c>
    </row>
    <row r="565" spans="1:6">
      <c r="B565" s="13"/>
      <c r="E565" s="13">
        <f t="shared" si="16"/>
        <v>1.03</v>
      </c>
      <c r="F565" s="205">
        <f t="shared" si="17"/>
        <v>1000</v>
      </c>
    </row>
    <row r="566" spans="1:6">
      <c r="B566" s="13"/>
      <c r="E566" s="13">
        <f t="shared" si="16"/>
        <v>1.03</v>
      </c>
      <c r="F566" s="205">
        <f t="shared" si="17"/>
        <v>1000</v>
      </c>
    </row>
    <row r="567" spans="1:6">
      <c r="B567" s="13"/>
      <c r="E567" s="13">
        <f t="shared" si="16"/>
        <v>1.03</v>
      </c>
      <c r="F567" s="205">
        <f t="shared" si="17"/>
        <v>1000</v>
      </c>
    </row>
    <row r="568" spans="1:6">
      <c r="B568" s="13"/>
      <c r="E568" s="13">
        <f t="shared" si="16"/>
        <v>1.03</v>
      </c>
      <c r="F568" s="205">
        <f t="shared" si="17"/>
        <v>1000</v>
      </c>
    </row>
    <row r="569" spans="1:6">
      <c r="A569" s="240" t="s">
        <v>0</v>
      </c>
      <c r="B569" s="240"/>
      <c r="C569" s="240"/>
      <c r="D569" s="240"/>
      <c r="E569" s="13">
        <f t="shared" si="16"/>
        <v>1.03</v>
      </c>
      <c r="F569" s="205">
        <f t="shared" si="17"/>
        <v>1000</v>
      </c>
    </row>
    <row r="570" spans="1:6">
      <c r="A570" s="240" t="s">
        <v>435</v>
      </c>
      <c r="B570" s="240"/>
      <c r="C570" s="240"/>
      <c r="D570" s="240"/>
      <c r="E570" s="13">
        <f t="shared" si="16"/>
        <v>1.03</v>
      </c>
      <c r="F570" s="205">
        <f t="shared" si="17"/>
        <v>1000</v>
      </c>
    </row>
    <row r="571" spans="1:6">
      <c r="A571" s="240" t="s">
        <v>271</v>
      </c>
      <c r="B571" s="240"/>
      <c r="C571" s="240"/>
      <c r="D571" s="240"/>
      <c r="E571" s="13">
        <f t="shared" si="16"/>
        <v>1.03</v>
      </c>
      <c r="F571" s="205">
        <f t="shared" si="17"/>
        <v>1000</v>
      </c>
    </row>
    <row r="572" spans="1:6">
      <c r="A572" s="147"/>
      <c r="B572" s="148"/>
      <c r="C572" s="149"/>
      <c r="D572" s="149"/>
      <c r="E572" s="13">
        <f t="shared" si="16"/>
        <v>1.03</v>
      </c>
      <c r="F572" s="205">
        <f t="shared" si="17"/>
        <v>1000</v>
      </c>
    </row>
    <row r="573" spans="1:6">
      <c r="A573" s="150" t="s">
        <v>257</v>
      </c>
      <c r="B573" s="151" t="s">
        <v>213</v>
      </c>
      <c r="C573" s="196" t="s">
        <v>436</v>
      </c>
      <c r="D573" s="196" t="s">
        <v>421</v>
      </c>
      <c r="E573" s="13">
        <f t="shared" si="16"/>
        <v>1.03</v>
      </c>
      <c r="F573" s="205">
        <f t="shared" si="17"/>
        <v>1000</v>
      </c>
    </row>
    <row r="574" spans="1:6">
      <c r="A574" s="52" t="s">
        <v>232</v>
      </c>
      <c r="B574" s="4" t="s">
        <v>64</v>
      </c>
      <c r="C574" s="7" t="s">
        <v>31</v>
      </c>
      <c r="D574" s="7" t="s">
        <v>31</v>
      </c>
      <c r="E574" s="13">
        <f t="shared" si="16"/>
        <v>1.03</v>
      </c>
      <c r="F574" s="205">
        <f t="shared" si="17"/>
        <v>1000</v>
      </c>
    </row>
    <row r="575" spans="1:6">
      <c r="A575" s="52" t="s">
        <v>229</v>
      </c>
      <c r="B575" s="4"/>
      <c r="C575" s="172"/>
      <c r="D575" s="186"/>
      <c r="E575" s="13">
        <f t="shared" si="16"/>
        <v>1.03</v>
      </c>
      <c r="F575" s="205">
        <f t="shared" si="17"/>
        <v>1000</v>
      </c>
    </row>
    <row r="576" spans="1:6">
      <c r="A576" s="5">
        <v>12020600</v>
      </c>
      <c r="B576" s="80" t="s">
        <v>276</v>
      </c>
      <c r="C576" s="172"/>
      <c r="D576" s="186"/>
      <c r="E576" s="13">
        <f t="shared" si="16"/>
        <v>1.03</v>
      </c>
      <c r="F576" s="205">
        <f t="shared" si="17"/>
        <v>1000</v>
      </c>
    </row>
    <row r="577" spans="1:6">
      <c r="A577" s="52"/>
      <c r="B577" s="89" t="s">
        <v>214</v>
      </c>
      <c r="C577" s="181">
        <v>32000</v>
      </c>
      <c r="D577" s="181">
        <v>30870</v>
      </c>
      <c r="E577" s="13">
        <f t="shared" si="16"/>
        <v>31796.100000000002</v>
      </c>
      <c r="F577" s="205">
        <f t="shared" si="17"/>
        <v>32000</v>
      </c>
    </row>
    <row r="578" spans="1:6">
      <c r="A578" s="52"/>
      <c r="B578" s="4"/>
      <c r="C578" s="172">
        <f>SUM(C577)</f>
        <v>32000</v>
      </c>
      <c r="D578" s="92">
        <v>30870</v>
      </c>
      <c r="E578" s="13">
        <f t="shared" si="16"/>
        <v>31796.100000000002</v>
      </c>
      <c r="F578" s="205">
        <f t="shared" si="17"/>
        <v>32000</v>
      </c>
    </row>
    <row r="579" spans="1:6">
      <c r="A579" s="52"/>
      <c r="B579" s="4"/>
      <c r="C579" s="172"/>
      <c r="D579" s="186"/>
      <c r="E579" s="13">
        <f t="shared" si="16"/>
        <v>1.03</v>
      </c>
      <c r="F579" s="205">
        <f t="shared" si="17"/>
        <v>1000</v>
      </c>
    </row>
    <row r="580" spans="1:6">
      <c r="A580" s="52"/>
      <c r="B580" s="4" t="s">
        <v>145</v>
      </c>
      <c r="C580" s="92">
        <f>SUM(C578)</f>
        <v>32000</v>
      </c>
      <c r="D580" s="92">
        <v>30870</v>
      </c>
      <c r="E580" s="13">
        <f t="shared" si="16"/>
        <v>31796.100000000002</v>
      </c>
      <c r="F580" s="205">
        <f t="shared" si="17"/>
        <v>32000</v>
      </c>
    </row>
    <row r="581" spans="1:6">
      <c r="A581" s="143"/>
      <c r="B581" s="144"/>
      <c r="C581" s="176"/>
      <c r="D581" s="191"/>
      <c r="E581" s="13">
        <f t="shared" si="16"/>
        <v>1.03</v>
      </c>
      <c r="F581" s="205">
        <f t="shared" si="17"/>
        <v>1000</v>
      </c>
    </row>
    <row r="582" spans="1:6">
      <c r="A582" s="141"/>
      <c r="B582" s="142"/>
      <c r="C582" s="175"/>
      <c r="D582" s="192"/>
      <c r="E582" s="13">
        <f t="shared" si="16"/>
        <v>1.03</v>
      </c>
      <c r="F582" s="205">
        <f t="shared" si="17"/>
        <v>1000</v>
      </c>
    </row>
    <row r="583" spans="1:6">
      <c r="A583" s="141"/>
      <c r="B583" s="142"/>
      <c r="C583" s="175"/>
      <c r="D583" s="192"/>
      <c r="E583" s="13">
        <f t="shared" si="16"/>
        <v>1.03</v>
      </c>
      <c r="F583" s="205">
        <f t="shared" si="17"/>
        <v>1000</v>
      </c>
    </row>
    <row r="584" spans="1:6">
      <c r="B584" s="13"/>
      <c r="E584" s="13">
        <f t="shared" si="16"/>
        <v>1.03</v>
      </c>
      <c r="F584" s="205">
        <f t="shared" si="17"/>
        <v>1000</v>
      </c>
    </row>
    <row r="585" spans="1:6">
      <c r="B585" s="13"/>
      <c r="E585" s="13">
        <f t="shared" ref="E585:E648" si="18">PRODUCT(D585,1.03)</f>
        <v>1.03</v>
      </c>
      <c r="F585" s="205">
        <f t="shared" ref="F585:F648" si="19">CEILING(E585,1000)</f>
        <v>1000</v>
      </c>
    </row>
    <row r="586" spans="1:6">
      <c r="B586" s="13"/>
      <c r="E586" s="13">
        <f t="shared" si="18"/>
        <v>1.03</v>
      </c>
      <c r="F586" s="205">
        <f t="shared" si="19"/>
        <v>1000</v>
      </c>
    </row>
    <row r="587" spans="1:6">
      <c r="B587" s="13"/>
      <c r="E587" s="13">
        <f t="shared" si="18"/>
        <v>1.03</v>
      </c>
      <c r="F587" s="205">
        <f t="shared" si="19"/>
        <v>1000</v>
      </c>
    </row>
    <row r="588" spans="1:6">
      <c r="B588" s="13"/>
      <c r="E588" s="13">
        <f t="shared" si="18"/>
        <v>1.03</v>
      </c>
      <c r="F588" s="205">
        <f t="shared" si="19"/>
        <v>1000</v>
      </c>
    </row>
    <row r="589" spans="1:6">
      <c r="B589" s="13"/>
      <c r="E589" s="13">
        <f t="shared" si="18"/>
        <v>1.03</v>
      </c>
      <c r="F589" s="205">
        <f t="shared" si="19"/>
        <v>1000</v>
      </c>
    </row>
    <row r="590" spans="1:6">
      <c r="B590" s="13"/>
      <c r="E590" s="13">
        <f t="shared" si="18"/>
        <v>1.03</v>
      </c>
      <c r="F590" s="205">
        <f t="shared" si="19"/>
        <v>1000</v>
      </c>
    </row>
    <row r="591" spans="1:6">
      <c r="B591" s="13"/>
      <c r="E591" s="13">
        <f t="shared" si="18"/>
        <v>1.03</v>
      </c>
      <c r="F591" s="205">
        <f t="shared" si="19"/>
        <v>1000</v>
      </c>
    </row>
    <row r="592" spans="1:6">
      <c r="B592" s="13"/>
      <c r="E592" s="13">
        <f t="shared" si="18"/>
        <v>1.03</v>
      </c>
      <c r="F592" s="205">
        <f t="shared" si="19"/>
        <v>1000</v>
      </c>
    </row>
    <row r="593" spans="2:6">
      <c r="B593" s="13"/>
      <c r="E593" s="13">
        <f t="shared" si="18"/>
        <v>1.03</v>
      </c>
      <c r="F593" s="205">
        <f t="shared" si="19"/>
        <v>1000</v>
      </c>
    </row>
    <row r="594" spans="2:6">
      <c r="B594" s="13"/>
      <c r="E594" s="13">
        <f t="shared" si="18"/>
        <v>1.03</v>
      </c>
      <c r="F594" s="205">
        <f t="shared" si="19"/>
        <v>1000</v>
      </c>
    </row>
    <row r="595" spans="2:6">
      <c r="B595" s="13"/>
      <c r="E595" s="13">
        <f t="shared" si="18"/>
        <v>1.03</v>
      </c>
      <c r="F595" s="205">
        <f t="shared" si="19"/>
        <v>1000</v>
      </c>
    </row>
    <row r="596" spans="2:6">
      <c r="B596" s="13"/>
      <c r="E596" s="13">
        <f t="shared" si="18"/>
        <v>1.03</v>
      </c>
      <c r="F596" s="205">
        <f t="shared" si="19"/>
        <v>1000</v>
      </c>
    </row>
    <row r="597" spans="2:6">
      <c r="B597" s="13"/>
      <c r="E597" s="13">
        <f t="shared" si="18"/>
        <v>1.03</v>
      </c>
      <c r="F597" s="205">
        <f t="shared" si="19"/>
        <v>1000</v>
      </c>
    </row>
    <row r="598" spans="2:6">
      <c r="B598" s="13"/>
      <c r="E598" s="13">
        <f t="shared" si="18"/>
        <v>1.03</v>
      </c>
      <c r="F598" s="205">
        <f t="shared" si="19"/>
        <v>1000</v>
      </c>
    </row>
    <row r="599" spans="2:6">
      <c r="B599" s="13"/>
      <c r="E599" s="13">
        <f t="shared" si="18"/>
        <v>1.03</v>
      </c>
      <c r="F599" s="205">
        <f t="shared" si="19"/>
        <v>1000</v>
      </c>
    </row>
    <row r="600" spans="2:6">
      <c r="B600" s="13"/>
      <c r="E600" s="13">
        <f t="shared" si="18"/>
        <v>1.03</v>
      </c>
      <c r="F600" s="205">
        <f t="shared" si="19"/>
        <v>1000</v>
      </c>
    </row>
    <row r="601" spans="2:6">
      <c r="B601" s="13"/>
      <c r="E601" s="13">
        <f t="shared" si="18"/>
        <v>1.03</v>
      </c>
      <c r="F601" s="205">
        <f t="shared" si="19"/>
        <v>1000</v>
      </c>
    </row>
    <row r="602" spans="2:6">
      <c r="B602" s="13"/>
      <c r="E602" s="13">
        <f t="shared" si="18"/>
        <v>1.03</v>
      </c>
      <c r="F602" s="205">
        <f t="shared" si="19"/>
        <v>1000</v>
      </c>
    </row>
    <row r="603" spans="2:6">
      <c r="B603" s="13"/>
      <c r="E603" s="13">
        <f t="shared" si="18"/>
        <v>1.03</v>
      </c>
      <c r="F603" s="205">
        <f t="shared" si="19"/>
        <v>1000</v>
      </c>
    </row>
    <row r="604" spans="2:6">
      <c r="B604" s="13"/>
      <c r="E604" s="13">
        <f t="shared" si="18"/>
        <v>1.03</v>
      </c>
      <c r="F604" s="205">
        <f t="shared" si="19"/>
        <v>1000</v>
      </c>
    </row>
    <row r="605" spans="2:6">
      <c r="B605" s="13"/>
      <c r="E605" s="13">
        <f t="shared" si="18"/>
        <v>1.03</v>
      </c>
      <c r="F605" s="205">
        <f t="shared" si="19"/>
        <v>1000</v>
      </c>
    </row>
    <row r="606" spans="2:6">
      <c r="B606" s="13"/>
      <c r="E606" s="13">
        <f t="shared" si="18"/>
        <v>1.03</v>
      </c>
      <c r="F606" s="205">
        <f t="shared" si="19"/>
        <v>1000</v>
      </c>
    </row>
    <row r="607" spans="2:6">
      <c r="B607" s="13"/>
      <c r="E607" s="13">
        <f t="shared" si="18"/>
        <v>1.03</v>
      </c>
      <c r="F607" s="205">
        <f t="shared" si="19"/>
        <v>1000</v>
      </c>
    </row>
    <row r="608" spans="2:6">
      <c r="B608" s="13"/>
      <c r="E608" s="13">
        <f t="shared" si="18"/>
        <v>1.03</v>
      </c>
      <c r="F608" s="205">
        <f t="shared" si="19"/>
        <v>1000</v>
      </c>
    </row>
    <row r="609" spans="1:6">
      <c r="B609" s="13"/>
      <c r="E609" s="13">
        <f t="shared" si="18"/>
        <v>1.03</v>
      </c>
      <c r="F609" s="205">
        <f t="shared" si="19"/>
        <v>1000</v>
      </c>
    </row>
    <row r="610" spans="1:6">
      <c r="B610" s="13"/>
      <c r="E610" s="13">
        <f t="shared" si="18"/>
        <v>1.03</v>
      </c>
      <c r="F610" s="205">
        <f t="shared" si="19"/>
        <v>1000</v>
      </c>
    </row>
    <row r="611" spans="1:6">
      <c r="B611" s="13"/>
      <c r="E611" s="13">
        <f t="shared" si="18"/>
        <v>1.03</v>
      </c>
      <c r="F611" s="205">
        <f t="shared" si="19"/>
        <v>1000</v>
      </c>
    </row>
    <row r="612" spans="1:6">
      <c r="B612" s="13"/>
      <c r="E612" s="13">
        <f t="shared" si="18"/>
        <v>1.03</v>
      </c>
      <c r="F612" s="205">
        <f t="shared" si="19"/>
        <v>1000</v>
      </c>
    </row>
    <row r="613" spans="1:6">
      <c r="A613" s="240" t="s">
        <v>0</v>
      </c>
      <c r="B613" s="240"/>
      <c r="C613" s="240"/>
      <c r="D613" s="240"/>
      <c r="E613" s="13">
        <f t="shared" si="18"/>
        <v>1.03</v>
      </c>
      <c r="F613" s="205">
        <f t="shared" si="19"/>
        <v>1000</v>
      </c>
    </row>
    <row r="614" spans="1:6">
      <c r="A614" s="240" t="s">
        <v>435</v>
      </c>
      <c r="B614" s="240"/>
      <c r="C614" s="240"/>
      <c r="D614" s="240"/>
      <c r="E614" s="13">
        <f t="shared" si="18"/>
        <v>1.03</v>
      </c>
      <c r="F614" s="205">
        <f t="shared" si="19"/>
        <v>1000</v>
      </c>
    </row>
    <row r="615" spans="1:6">
      <c r="A615" s="240" t="s">
        <v>271</v>
      </c>
      <c r="B615" s="240"/>
      <c r="C615" s="240"/>
      <c r="D615" s="240"/>
      <c r="E615" s="13">
        <f t="shared" si="18"/>
        <v>1.03</v>
      </c>
      <c r="F615" s="205">
        <f t="shared" si="19"/>
        <v>1000</v>
      </c>
    </row>
    <row r="616" spans="1:6">
      <c r="A616" s="147"/>
      <c r="B616" s="148"/>
      <c r="C616" s="149"/>
      <c r="D616" s="149"/>
      <c r="E616" s="13">
        <f t="shared" si="18"/>
        <v>1.03</v>
      </c>
      <c r="F616" s="205">
        <f t="shared" si="19"/>
        <v>1000</v>
      </c>
    </row>
    <row r="617" spans="1:6">
      <c r="A617" s="150" t="s">
        <v>257</v>
      </c>
      <c r="B617" s="151" t="s">
        <v>184</v>
      </c>
      <c r="C617" s="196" t="s">
        <v>436</v>
      </c>
      <c r="D617" s="196" t="s">
        <v>421</v>
      </c>
      <c r="E617" s="13">
        <f t="shared" si="18"/>
        <v>1.03</v>
      </c>
      <c r="F617" s="205">
        <f t="shared" si="19"/>
        <v>1000</v>
      </c>
    </row>
    <row r="618" spans="1:6">
      <c r="A618" s="52" t="s">
        <v>232</v>
      </c>
      <c r="B618" s="93" t="s">
        <v>85</v>
      </c>
      <c r="C618" s="7" t="s">
        <v>31</v>
      </c>
      <c r="D618" s="7" t="s">
        <v>31</v>
      </c>
      <c r="E618" s="13">
        <f t="shared" si="18"/>
        <v>1.03</v>
      </c>
      <c r="F618" s="205">
        <f t="shared" si="19"/>
        <v>1000</v>
      </c>
    </row>
    <row r="619" spans="1:6">
      <c r="A619" s="52" t="s">
        <v>229</v>
      </c>
      <c r="B619" s="4"/>
      <c r="C619" s="172"/>
      <c r="D619" s="106"/>
      <c r="E619" s="13">
        <f t="shared" si="18"/>
        <v>1.03</v>
      </c>
      <c r="F619" s="205">
        <f t="shared" si="19"/>
        <v>1000</v>
      </c>
    </row>
    <row r="620" spans="1:6">
      <c r="A620" s="5">
        <v>12020600</v>
      </c>
      <c r="B620" s="53" t="s">
        <v>276</v>
      </c>
      <c r="C620" s="172"/>
      <c r="D620" s="106"/>
      <c r="E620" s="13">
        <f t="shared" si="18"/>
        <v>1.03</v>
      </c>
      <c r="F620" s="205">
        <f t="shared" si="19"/>
        <v>1000</v>
      </c>
    </row>
    <row r="621" spans="1:6">
      <c r="A621" s="11">
        <v>12020603</v>
      </c>
      <c r="B621" s="10" t="s">
        <v>350</v>
      </c>
      <c r="C621" s="181">
        <v>2504000</v>
      </c>
      <c r="D621" s="181">
        <v>6615</v>
      </c>
      <c r="E621" s="13">
        <f t="shared" si="18"/>
        <v>6813.45</v>
      </c>
      <c r="F621" s="205">
        <f t="shared" si="19"/>
        <v>7000</v>
      </c>
    </row>
    <row r="622" spans="1:6">
      <c r="A622" s="11">
        <v>12020614</v>
      </c>
      <c r="B622" s="8" t="s">
        <v>351</v>
      </c>
      <c r="C622" s="181">
        <v>2511000</v>
      </c>
      <c r="D622" s="106">
        <v>2431012.5</v>
      </c>
      <c r="E622" s="13">
        <f t="shared" si="18"/>
        <v>2503942.875</v>
      </c>
      <c r="F622" s="205">
        <f t="shared" si="19"/>
        <v>2504000</v>
      </c>
    </row>
    <row r="623" spans="1:6">
      <c r="A623" s="11"/>
      <c r="B623" s="8"/>
      <c r="C623" s="125">
        <f>SUM(C621:C622)</f>
        <v>5015000</v>
      </c>
      <c r="D623" s="9">
        <v>2437627.5</v>
      </c>
      <c r="E623" s="13">
        <f t="shared" si="18"/>
        <v>2510756.3250000002</v>
      </c>
      <c r="F623" s="205">
        <f t="shared" si="19"/>
        <v>2511000</v>
      </c>
    </row>
    <row r="624" spans="1:6">
      <c r="A624" s="11"/>
      <c r="B624" s="8"/>
      <c r="C624" s="6"/>
      <c r="D624" s="6"/>
      <c r="E624" s="13">
        <f t="shared" si="18"/>
        <v>1.03</v>
      </c>
      <c r="F624" s="205">
        <f t="shared" si="19"/>
        <v>1000</v>
      </c>
    </row>
    <row r="625" spans="1:6">
      <c r="A625" s="5">
        <v>12020800</v>
      </c>
      <c r="B625" s="80" t="s">
        <v>278</v>
      </c>
      <c r="C625" s="6"/>
      <c r="D625" s="6"/>
      <c r="E625" s="13">
        <f t="shared" si="18"/>
        <v>1.03</v>
      </c>
      <c r="F625" s="205">
        <f t="shared" si="19"/>
        <v>1000</v>
      </c>
    </row>
    <row r="626" spans="1:6">
      <c r="A626" s="130">
        <v>12020710</v>
      </c>
      <c r="B626" s="85" t="s">
        <v>352</v>
      </c>
      <c r="C626" s="181">
        <v>376000</v>
      </c>
      <c r="D626" s="181">
        <v>364927.5</v>
      </c>
      <c r="E626" s="13">
        <f t="shared" si="18"/>
        <v>375875.32500000001</v>
      </c>
      <c r="F626" s="205">
        <f t="shared" si="19"/>
        <v>376000</v>
      </c>
    </row>
    <row r="627" spans="1:6">
      <c r="A627" s="11"/>
      <c r="B627" s="10"/>
      <c r="C627" s="125">
        <f>SUM(C626)</f>
        <v>376000</v>
      </c>
      <c r="D627" s="9">
        <v>364927.5</v>
      </c>
      <c r="E627" s="13">
        <f t="shared" si="18"/>
        <v>375875.32500000001</v>
      </c>
      <c r="F627" s="205">
        <f t="shared" si="19"/>
        <v>376000</v>
      </c>
    </row>
    <row r="628" spans="1:6">
      <c r="A628" s="11"/>
      <c r="B628" s="8"/>
      <c r="C628" s="6"/>
      <c r="D628" s="6"/>
      <c r="E628" s="13">
        <f t="shared" si="18"/>
        <v>1.03</v>
      </c>
      <c r="F628" s="205">
        <f t="shared" si="19"/>
        <v>1000</v>
      </c>
    </row>
    <row r="629" spans="1:6" ht="17.25" thickBot="1">
      <c r="A629" s="82"/>
      <c r="B629" s="158" t="s">
        <v>145</v>
      </c>
      <c r="C629" s="12">
        <f>SUM(C627,C623)</f>
        <v>5391000</v>
      </c>
      <c r="D629" s="12">
        <v>2802555</v>
      </c>
      <c r="E629" s="13">
        <f t="shared" si="18"/>
        <v>2886631.65</v>
      </c>
      <c r="F629" s="205">
        <f t="shared" si="19"/>
        <v>2887000</v>
      </c>
    </row>
    <row r="630" spans="1:6">
      <c r="B630" s="13"/>
      <c r="E630" s="13">
        <f t="shared" si="18"/>
        <v>1.03</v>
      </c>
      <c r="F630" s="205">
        <f t="shared" si="19"/>
        <v>1000</v>
      </c>
    </row>
    <row r="631" spans="1:6">
      <c r="B631" s="13"/>
      <c r="E631" s="13">
        <f t="shared" si="18"/>
        <v>1.03</v>
      </c>
      <c r="F631" s="205">
        <f t="shared" si="19"/>
        <v>1000</v>
      </c>
    </row>
    <row r="632" spans="1:6">
      <c r="B632" s="13"/>
      <c r="E632" s="13">
        <f t="shared" si="18"/>
        <v>1.03</v>
      </c>
      <c r="F632" s="205">
        <f t="shared" si="19"/>
        <v>1000</v>
      </c>
    </row>
    <row r="633" spans="1:6">
      <c r="B633" s="13"/>
      <c r="E633" s="13">
        <f t="shared" si="18"/>
        <v>1.03</v>
      </c>
      <c r="F633" s="205">
        <f t="shared" si="19"/>
        <v>1000</v>
      </c>
    </row>
    <row r="634" spans="1:6">
      <c r="B634" s="13"/>
      <c r="E634" s="13">
        <f t="shared" si="18"/>
        <v>1.03</v>
      </c>
      <c r="F634" s="205">
        <f t="shared" si="19"/>
        <v>1000</v>
      </c>
    </row>
    <row r="635" spans="1:6">
      <c r="B635" s="13"/>
      <c r="E635" s="13">
        <f t="shared" si="18"/>
        <v>1.03</v>
      </c>
      <c r="F635" s="205">
        <f t="shared" si="19"/>
        <v>1000</v>
      </c>
    </row>
    <row r="636" spans="1:6">
      <c r="B636" s="13"/>
      <c r="E636" s="13">
        <f t="shared" si="18"/>
        <v>1.03</v>
      </c>
      <c r="F636" s="205">
        <f t="shared" si="19"/>
        <v>1000</v>
      </c>
    </row>
    <row r="637" spans="1:6">
      <c r="B637" s="13"/>
      <c r="E637" s="13">
        <f t="shared" si="18"/>
        <v>1.03</v>
      </c>
      <c r="F637" s="205">
        <f t="shared" si="19"/>
        <v>1000</v>
      </c>
    </row>
    <row r="638" spans="1:6">
      <c r="B638" s="13"/>
      <c r="E638" s="13">
        <f t="shared" si="18"/>
        <v>1.03</v>
      </c>
      <c r="F638" s="205">
        <f t="shared" si="19"/>
        <v>1000</v>
      </c>
    </row>
    <row r="639" spans="1:6">
      <c r="B639" s="13"/>
      <c r="E639" s="13">
        <f t="shared" si="18"/>
        <v>1.03</v>
      </c>
      <c r="F639" s="205">
        <f t="shared" si="19"/>
        <v>1000</v>
      </c>
    </row>
    <row r="640" spans="1:6">
      <c r="B640" s="13"/>
      <c r="E640" s="13">
        <f t="shared" si="18"/>
        <v>1.03</v>
      </c>
      <c r="F640" s="205">
        <f t="shared" si="19"/>
        <v>1000</v>
      </c>
    </row>
    <row r="641" spans="2:6">
      <c r="B641" s="13"/>
      <c r="E641" s="13">
        <f t="shared" si="18"/>
        <v>1.03</v>
      </c>
      <c r="F641" s="205">
        <f t="shared" si="19"/>
        <v>1000</v>
      </c>
    </row>
    <row r="642" spans="2:6">
      <c r="B642" s="13"/>
      <c r="E642" s="13">
        <f t="shared" si="18"/>
        <v>1.03</v>
      </c>
      <c r="F642" s="205">
        <f t="shared" si="19"/>
        <v>1000</v>
      </c>
    </row>
    <row r="643" spans="2:6">
      <c r="B643" s="13"/>
      <c r="E643" s="13">
        <f t="shared" si="18"/>
        <v>1.03</v>
      </c>
      <c r="F643" s="205">
        <f t="shared" si="19"/>
        <v>1000</v>
      </c>
    </row>
    <row r="644" spans="2:6">
      <c r="B644" s="13"/>
      <c r="E644" s="13">
        <f t="shared" si="18"/>
        <v>1.03</v>
      </c>
      <c r="F644" s="205">
        <f t="shared" si="19"/>
        <v>1000</v>
      </c>
    </row>
    <row r="645" spans="2:6">
      <c r="B645" s="13"/>
      <c r="E645" s="13">
        <f t="shared" si="18"/>
        <v>1.03</v>
      </c>
      <c r="F645" s="205">
        <f t="shared" si="19"/>
        <v>1000</v>
      </c>
    </row>
    <row r="646" spans="2:6">
      <c r="B646" s="13"/>
      <c r="E646" s="13">
        <f t="shared" si="18"/>
        <v>1.03</v>
      </c>
      <c r="F646" s="205">
        <f t="shared" si="19"/>
        <v>1000</v>
      </c>
    </row>
    <row r="647" spans="2:6">
      <c r="B647" s="13"/>
      <c r="E647" s="13">
        <f t="shared" si="18"/>
        <v>1.03</v>
      </c>
      <c r="F647" s="205">
        <f t="shared" si="19"/>
        <v>1000</v>
      </c>
    </row>
    <row r="648" spans="2:6">
      <c r="B648" s="13"/>
      <c r="E648" s="13">
        <f t="shared" si="18"/>
        <v>1.03</v>
      </c>
      <c r="F648" s="205">
        <f t="shared" si="19"/>
        <v>1000</v>
      </c>
    </row>
    <row r="649" spans="2:6">
      <c r="B649" s="13"/>
      <c r="E649" s="13">
        <f t="shared" ref="E649:E712" si="20">PRODUCT(D649,1.03)</f>
        <v>1.03</v>
      </c>
      <c r="F649" s="205">
        <f t="shared" ref="F649:F712" si="21">CEILING(E649,1000)</f>
        <v>1000</v>
      </c>
    </row>
    <row r="650" spans="2:6">
      <c r="B650" s="13"/>
      <c r="E650" s="13">
        <f t="shared" si="20"/>
        <v>1.03</v>
      </c>
      <c r="F650" s="205">
        <f t="shared" si="21"/>
        <v>1000</v>
      </c>
    </row>
    <row r="651" spans="2:6">
      <c r="B651" s="13"/>
      <c r="E651" s="13">
        <f t="shared" si="20"/>
        <v>1.03</v>
      </c>
      <c r="F651" s="205">
        <f t="shared" si="21"/>
        <v>1000</v>
      </c>
    </row>
    <row r="652" spans="2:6">
      <c r="B652" s="13"/>
      <c r="E652" s="13">
        <f t="shared" si="20"/>
        <v>1.03</v>
      </c>
      <c r="F652" s="205">
        <f t="shared" si="21"/>
        <v>1000</v>
      </c>
    </row>
    <row r="653" spans="2:6">
      <c r="B653" s="13"/>
      <c r="E653" s="13">
        <f t="shared" si="20"/>
        <v>1.03</v>
      </c>
      <c r="F653" s="205">
        <f t="shared" si="21"/>
        <v>1000</v>
      </c>
    </row>
    <row r="654" spans="2:6">
      <c r="B654" s="13"/>
      <c r="E654" s="13">
        <f t="shared" si="20"/>
        <v>1.03</v>
      </c>
      <c r="F654" s="205">
        <f t="shared" si="21"/>
        <v>1000</v>
      </c>
    </row>
    <row r="655" spans="2:6">
      <c r="B655" s="13"/>
      <c r="E655" s="13">
        <f t="shared" si="20"/>
        <v>1.03</v>
      </c>
      <c r="F655" s="205">
        <f t="shared" si="21"/>
        <v>1000</v>
      </c>
    </row>
    <row r="656" spans="2:6">
      <c r="B656" s="13"/>
      <c r="E656" s="13">
        <f t="shared" si="20"/>
        <v>1.03</v>
      </c>
      <c r="F656" s="205">
        <f t="shared" si="21"/>
        <v>1000</v>
      </c>
    </row>
    <row r="657" spans="1:6">
      <c r="A657" s="240" t="s">
        <v>0</v>
      </c>
      <c r="B657" s="240"/>
      <c r="C657" s="240"/>
      <c r="D657" s="240"/>
      <c r="E657" s="13">
        <f t="shared" si="20"/>
        <v>1.03</v>
      </c>
      <c r="F657" s="205">
        <f t="shared" si="21"/>
        <v>1000</v>
      </c>
    </row>
    <row r="658" spans="1:6">
      <c r="A658" s="240" t="s">
        <v>435</v>
      </c>
      <c r="B658" s="240"/>
      <c r="C658" s="240"/>
      <c r="D658" s="240"/>
      <c r="E658" s="13">
        <f t="shared" si="20"/>
        <v>1.03</v>
      </c>
      <c r="F658" s="205">
        <f t="shared" si="21"/>
        <v>1000</v>
      </c>
    </row>
    <row r="659" spans="1:6">
      <c r="A659" s="240" t="s">
        <v>271</v>
      </c>
      <c r="B659" s="240"/>
      <c r="C659" s="240"/>
      <c r="D659" s="240"/>
      <c r="E659" s="13">
        <f t="shared" si="20"/>
        <v>1.03</v>
      </c>
      <c r="F659" s="205">
        <f t="shared" si="21"/>
        <v>1000</v>
      </c>
    </row>
    <row r="660" spans="1:6">
      <c r="A660" s="147"/>
      <c r="B660" s="148"/>
      <c r="C660" s="149"/>
      <c r="D660" s="149"/>
      <c r="E660" s="13">
        <f t="shared" si="20"/>
        <v>1.03</v>
      </c>
      <c r="F660" s="205">
        <f t="shared" si="21"/>
        <v>1000</v>
      </c>
    </row>
    <row r="661" spans="1:6">
      <c r="A661" s="150" t="s">
        <v>257</v>
      </c>
      <c r="B661" s="151" t="s">
        <v>353</v>
      </c>
      <c r="C661" s="152"/>
      <c r="D661" s="153"/>
      <c r="E661" s="13">
        <f t="shared" si="20"/>
        <v>1.03</v>
      </c>
      <c r="F661" s="205">
        <f t="shared" si="21"/>
        <v>1000</v>
      </c>
    </row>
    <row r="662" spans="1:6">
      <c r="A662" s="52" t="s">
        <v>232</v>
      </c>
      <c r="B662" s="4" t="s">
        <v>38</v>
      </c>
      <c r="C662" s="196" t="s">
        <v>436</v>
      </c>
      <c r="D662" s="196" t="s">
        <v>421</v>
      </c>
      <c r="E662" s="13">
        <f t="shared" si="20"/>
        <v>1.03</v>
      </c>
      <c r="F662" s="205">
        <f t="shared" si="21"/>
        <v>1000</v>
      </c>
    </row>
    <row r="663" spans="1:6">
      <c r="A663" s="52" t="s">
        <v>229</v>
      </c>
      <c r="B663" s="8"/>
      <c r="C663" s="7" t="s">
        <v>31</v>
      </c>
      <c r="D663" s="7" t="s">
        <v>31</v>
      </c>
      <c r="E663" s="13">
        <f t="shared" si="20"/>
        <v>1.03</v>
      </c>
      <c r="F663" s="205">
        <f t="shared" si="21"/>
        <v>1000</v>
      </c>
    </row>
    <row r="664" spans="1:6">
      <c r="A664" s="5">
        <v>12020400</v>
      </c>
      <c r="B664" s="53" t="s">
        <v>244</v>
      </c>
      <c r="C664" s="6"/>
      <c r="D664" s="6"/>
      <c r="E664" s="13">
        <f t="shared" si="20"/>
        <v>1.03</v>
      </c>
      <c r="F664" s="205">
        <f t="shared" si="21"/>
        <v>1000</v>
      </c>
    </row>
    <row r="665" spans="1:6">
      <c r="A665" s="87">
        <v>12020430</v>
      </c>
      <c r="B665" s="89" t="s">
        <v>354</v>
      </c>
      <c r="C665" s="181">
        <v>200000</v>
      </c>
      <c r="D665" s="106">
        <v>165375</v>
      </c>
      <c r="E665" s="13">
        <f t="shared" si="20"/>
        <v>170336.25</v>
      </c>
      <c r="F665" s="205">
        <f t="shared" si="21"/>
        <v>171000</v>
      </c>
    </row>
    <row r="666" spans="1:6">
      <c r="A666" s="11"/>
      <c r="B666" s="8"/>
      <c r="C666" s="125"/>
      <c r="D666" s="9"/>
      <c r="E666" s="13">
        <f t="shared" si="20"/>
        <v>1.03</v>
      </c>
      <c r="F666" s="205">
        <f t="shared" si="21"/>
        <v>1000</v>
      </c>
    </row>
    <row r="667" spans="1:6" ht="17.25" thickBot="1">
      <c r="A667" s="82"/>
      <c r="B667" s="158" t="s">
        <v>145</v>
      </c>
      <c r="C667" s="182">
        <f>SUM(C665:C666)</f>
        <v>200000</v>
      </c>
      <c r="D667" s="182">
        <f>SUM(D665:D666)</f>
        <v>165375</v>
      </c>
      <c r="E667" s="13">
        <f t="shared" si="20"/>
        <v>170336.25</v>
      </c>
      <c r="F667" s="205">
        <f t="shared" si="21"/>
        <v>171000</v>
      </c>
    </row>
    <row r="668" spans="1:6">
      <c r="B668" s="13"/>
      <c r="E668" s="13">
        <f t="shared" si="20"/>
        <v>1.03</v>
      </c>
      <c r="F668" s="205">
        <f t="shared" si="21"/>
        <v>1000</v>
      </c>
    </row>
    <row r="669" spans="1:6">
      <c r="B669" s="13"/>
      <c r="E669" s="13">
        <f t="shared" si="20"/>
        <v>1.03</v>
      </c>
      <c r="F669" s="205">
        <f t="shared" si="21"/>
        <v>1000</v>
      </c>
    </row>
    <row r="670" spans="1:6">
      <c r="B670" s="13"/>
      <c r="E670" s="13">
        <f t="shared" si="20"/>
        <v>1.03</v>
      </c>
      <c r="F670" s="205">
        <f t="shared" si="21"/>
        <v>1000</v>
      </c>
    </row>
    <row r="671" spans="1:6">
      <c r="B671" s="13"/>
      <c r="E671" s="13">
        <f t="shared" si="20"/>
        <v>1.03</v>
      </c>
      <c r="F671" s="205">
        <f t="shared" si="21"/>
        <v>1000</v>
      </c>
    </row>
    <row r="672" spans="1:6">
      <c r="B672" s="13"/>
      <c r="E672" s="13">
        <f t="shared" si="20"/>
        <v>1.03</v>
      </c>
      <c r="F672" s="205">
        <f t="shared" si="21"/>
        <v>1000</v>
      </c>
    </row>
    <row r="673" spans="2:6">
      <c r="B673" s="13"/>
      <c r="E673" s="13">
        <f t="shared" si="20"/>
        <v>1.03</v>
      </c>
      <c r="F673" s="205">
        <f t="shared" si="21"/>
        <v>1000</v>
      </c>
    </row>
    <row r="674" spans="2:6">
      <c r="B674" s="13"/>
      <c r="E674" s="13">
        <f t="shared" si="20"/>
        <v>1.03</v>
      </c>
      <c r="F674" s="205">
        <f t="shared" si="21"/>
        <v>1000</v>
      </c>
    </row>
    <row r="675" spans="2:6">
      <c r="B675" s="13"/>
      <c r="E675" s="13">
        <f t="shared" si="20"/>
        <v>1.03</v>
      </c>
      <c r="F675" s="205">
        <f t="shared" si="21"/>
        <v>1000</v>
      </c>
    </row>
    <row r="676" spans="2:6">
      <c r="B676" s="13"/>
      <c r="E676" s="13">
        <f t="shared" si="20"/>
        <v>1.03</v>
      </c>
      <c r="F676" s="205">
        <f t="shared" si="21"/>
        <v>1000</v>
      </c>
    </row>
    <row r="677" spans="2:6">
      <c r="B677" s="13"/>
      <c r="E677" s="13">
        <f t="shared" si="20"/>
        <v>1.03</v>
      </c>
      <c r="F677" s="205">
        <f t="shared" si="21"/>
        <v>1000</v>
      </c>
    </row>
    <row r="678" spans="2:6">
      <c r="B678" s="13"/>
      <c r="E678" s="13">
        <f t="shared" si="20"/>
        <v>1.03</v>
      </c>
      <c r="F678" s="205">
        <f t="shared" si="21"/>
        <v>1000</v>
      </c>
    </row>
    <row r="679" spans="2:6">
      <c r="B679" s="13"/>
      <c r="E679" s="13">
        <f t="shared" si="20"/>
        <v>1.03</v>
      </c>
      <c r="F679" s="205">
        <f t="shared" si="21"/>
        <v>1000</v>
      </c>
    </row>
    <row r="680" spans="2:6">
      <c r="B680" s="13"/>
      <c r="E680" s="13">
        <f t="shared" si="20"/>
        <v>1.03</v>
      </c>
      <c r="F680" s="205">
        <f t="shared" si="21"/>
        <v>1000</v>
      </c>
    </row>
    <row r="681" spans="2:6">
      <c r="B681" s="13"/>
      <c r="E681" s="13">
        <f t="shared" si="20"/>
        <v>1.03</v>
      </c>
      <c r="F681" s="205">
        <f t="shared" si="21"/>
        <v>1000</v>
      </c>
    </row>
    <row r="682" spans="2:6">
      <c r="B682" s="13"/>
      <c r="E682" s="13">
        <f t="shared" si="20"/>
        <v>1.03</v>
      </c>
      <c r="F682" s="205">
        <f t="shared" si="21"/>
        <v>1000</v>
      </c>
    </row>
    <row r="683" spans="2:6">
      <c r="B683" s="13"/>
      <c r="E683" s="13">
        <f t="shared" si="20"/>
        <v>1.03</v>
      </c>
      <c r="F683" s="205">
        <f t="shared" si="21"/>
        <v>1000</v>
      </c>
    </row>
    <row r="684" spans="2:6">
      <c r="B684" s="13"/>
      <c r="E684" s="13">
        <f t="shared" si="20"/>
        <v>1.03</v>
      </c>
      <c r="F684" s="205">
        <f t="shared" si="21"/>
        <v>1000</v>
      </c>
    </row>
    <row r="685" spans="2:6">
      <c r="B685" s="13"/>
      <c r="E685" s="13">
        <f t="shared" si="20"/>
        <v>1.03</v>
      </c>
      <c r="F685" s="205">
        <f t="shared" si="21"/>
        <v>1000</v>
      </c>
    </row>
    <row r="686" spans="2:6">
      <c r="B686" s="13"/>
      <c r="E686" s="13">
        <f t="shared" si="20"/>
        <v>1.03</v>
      </c>
      <c r="F686" s="205">
        <f t="shared" si="21"/>
        <v>1000</v>
      </c>
    </row>
    <row r="687" spans="2:6">
      <c r="B687" s="13"/>
      <c r="E687" s="13">
        <f t="shared" si="20"/>
        <v>1.03</v>
      </c>
      <c r="F687" s="205">
        <f t="shared" si="21"/>
        <v>1000</v>
      </c>
    </row>
    <row r="688" spans="2:6">
      <c r="B688" s="13"/>
      <c r="E688" s="13">
        <f t="shared" si="20"/>
        <v>1.03</v>
      </c>
      <c r="F688" s="205">
        <f t="shared" si="21"/>
        <v>1000</v>
      </c>
    </row>
    <row r="689" spans="1:6">
      <c r="B689" s="13"/>
      <c r="E689" s="13">
        <f t="shared" si="20"/>
        <v>1.03</v>
      </c>
      <c r="F689" s="205">
        <f t="shared" si="21"/>
        <v>1000</v>
      </c>
    </row>
    <row r="690" spans="1:6">
      <c r="B690" s="13"/>
      <c r="E690" s="13">
        <f t="shared" si="20"/>
        <v>1.03</v>
      </c>
      <c r="F690" s="205">
        <f t="shared" si="21"/>
        <v>1000</v>
      </c>
    </row>
    <row r="691" spans="1:6">
      <c r="B691" s="13"/>
      <c r="E691" s="13">
        <f t="shared" si="20"/>
        <v>1.03</v>
      </c>
      <c r="F691" s="205">
        <f t="shared" si="21"/>
        <v>1000</v>
      </c>
    </row>
    <row r="692" spans="1:6">
      <c r="B692" s="13"/>
      <c r="E692" s="13">
        <f t="shared" si="20"/>
        <v>1.03</v>
      </c>
      <c r="F692" s="205">
        <f t="shared" si="21"/>
        <v>1000</v>
      </c>
    </row>
    <row r="693" spans="1:6">
      <c r="B693" s="13"/>
      <c r="E693" s="13">
        <f t="shared" si="20"/>
        <v>1.03</v>
      </c>
      <c r="F693" s="205">
        <f t="shared" si="21"/>
        <v>1000</v>
      </c>
    </row>
    <row r="694" spans="1:6">
      <c r="B694" s="13"/>
      <c r="E694" s="13">
        <f t="shared" si="20"/>
        <v>1.03</v>
      </c>
      <c r="F694" s="205">
        <f t="shared" si="21"/>
        <v>1000</v>
      </c>
    </row>
    <row r="695" spans="1:6">
      <c r="B695" s="13"/>
      <c r="E695" s="13">
        <f t="shared" si="20"/>
        <v>1.03</v>
      </c>
      <c r="F695" s="205">
        <f t="shared" si="21"/>
        <v>1000</v>
      </c>
    </row>
    <row r="696" spans="1:6">
      <c r="B696" s="13"/>
      <c r="E696" s="13">
        <f t="shared" si="20"/>
        <v>1.03</v>
      </c>
      <c r="F696" s="205">
        <f t="shared" si="21"/>
        <v>1000</v>
      </c>
    </row>
    <row r="697" spans="1:6">
      <c r="B697" s="13"/>
      <c r="E697" s="13">
        <f t="shared" si="20"/>
        <v>1.03</v>
      </c>
      <c r="F697" s="205">
        <f t="shared" si="21"/>
        <v>1000</v>
      </c>
    </row>
    <row r="698" spans="1:6">
      <c r="B698" s="13"/>
      <c r="E698" s="13">
        <f t="shared" si="20"/>
        <v>1.03</v>
      </c>
      <c r="F698" s="205">
        <f t="shared" si="21"/>
        <v>1000</v>
      </c>
    </row>
    <row r="699" spans="1:6">
      <c r="B699" s="13"/>
      <c r="E699" s="13">
        <f t="shared" si="20"/>
        <v>1.03</v>
      </c>
      <c r="F699" s="205">
        <f t="shared" si="21"/>
        <v>1000</v>
      </c>
    </row>
    <row r="700" spans="1:6">
      <c r="B700" s="13"/>
      <c r="E700" s="13">
        <f t="shared" si="20"/>
        <v>1.03</v>
      </c>
      <c r="F700" s="205">
        <f t="shared" si="21"/>
        <v>1000</v>
      </c>
    </row>
    <row r="701" spans="1:6">
      <c r="A701" s="240" t="s">
        <v>0</v>
      </c>
      <c r="B701" s="240"/>
      <c r="C701" s="240"/>
      <c r="D701" s="240"/>
      <c r="E701" s="13">
        <f t="shared" si="20"/>
        <v>1.03</v>
      </c>
      <c r="F701" s="205">
        <f t="shared" si="21"/>
        <v>1000</v>
      </c>
    </row>
    <row r="702" spans="1:6">
      <c r="A702" s="240" t="s">
        <v>435</v>
      </c>
      <c r="B702" s="240"/>
      <c r="C702" s="240"/>
      <c r="D702" s="240"/>
      <c r="E702" s="13">
        <f t="shared" si="20"/>
        <v>1.03</v>
      </c>
      <c r="F702" s="205">
        <f t="shared" si="21"/>
        <v>1000</v>
      </c>
    </row>
    <row r="703" spans="1:6">
      <c r="A703" s="240" t="s">
        <v>271</v>
      </c>
      <c r="B703" s="240"/>
      <c r="C703" s="240"/>
      <c r="D703" s="240"/>
      <c r="E703" s="13">
        <f t="shared" si="20"/>
        <v>1.03</v>
      </c>
      <c r="F703" s="205">
        <f t="shared" si="21"/>
        <v>1000</v>
      </c>
    </row>
    <row r="704" spans="1:6">
      <c r="A704" s="147"/>
      <c r="B704" s="148"/>
      <c r="C704" s="149"/>
      <c r="D704" s="149"/>
      <c r="E704" s="13">
        <f t="shared" si="20"/>
        <v>1.03</v>
      </c>
      <c r="F704" s="205">
        <f t="shared" si="21"/>
        <v>1000</v>
      </c>
    </row>
    <row r="705" spans="1:6">
      <c r="A705" s="150" t="s">
        <v>257</v>
      </c>
      <c r="B705" s="151" t="s">
        <v>233</v>
      </c>
      <c r="C705" s="152"/>
      <c r="D705" s="153"/>
      <c r="E705" s="13">
        <f t="shared" si="20"/>
        <v>1.03</v>
      </c>
      <c r="F705" s="205">
        <f t="shared" si="21"/>
        <v>1000</v>
      </c>
    </row>
    <row r="706" spans="1:6">
      <c r="A706" s="52" t="s">
        <v>232</v>
      </c>
      <c r="B706" s="4" t="s">
        <v>34</v>
      </c>
      <c r="C706" s="196" t="s">
        <v>436</v>
      </c>
      <c r="D706" s="196" t="s">
        <v>421</v>
      </c>
      <c r="E706" s="13">
        <f t="shared" si="20"/>
        <v>1.03</v>
      </c>
      <c r="F706" s="205">
        <f t="shared" si="21"/>
        <v>1000</v>
      </c>
    </row>
    <row r="707" spans="1:6">
      <c r="A707" s="52" t="s">
        <v>229</v>
      </c>
      <c r="B707" s="8"/>
      <c r="C707" s="7" t="s">
        <v>31</v>
      </c>
      <c r="D707" s="7" t="s">
        <v>31</v>
      </c>
      <c r="E707" s="13">
        <f t="shared" si="20"/>
        <v>1.03</v>
      </c>
      <c r="F707" s="205">
        <f t="shared" si="21"/>
        <v>1000</v>
      </c>
    </row>
    <row r="708" spans="1:6">
      <c r="A708" s="5">
        <v>12020400</v>
      </c>
      <c r="B708" s="53" t="s">
        <v>244</v>
      </c>
      <c r="C708" s="6"/>
      <c r="D708" s="6"/>
      <c r="E708" s="13">
        <f t="shared" si="20"/>
        <v>1.03</v>
      </c>
      <c r="F708" s="205">
        <f t="shared" si="21"/>
        <v>1000</v>
      </c>
    </row>
    <row r="709" spans="1:6">
      <c r="A709" s="87">
        <v>12020428</v>
      </c>
      <c r="B709" s="81" t="s">
        <v>355</v>
      </c>
      <c r="C709" s="106">
        <v>1158000</v>
      </c>
      <c r="D709" s="106">
        <v>1157625</v>
      </c>
      <c r="E709" s="13">
        <f t="shared" si="20"/>
        <v>1192353.75</v>
      </c>
      <c r="F709" s="205">
        <f t="shared" si="21"/>
        <v>1193000</v>
      </c>
    </row>
    <row r="710" spans="1:6">
      <c r="A710" s="11"/>
      <c r="B710" s="81" t="s">
        <v>178</v>
      </c>
      <c r="C710" s="106"/>
      <c r="D710" s="107" t="s">
        <v>147</v>
      </c>
      <c r="E710" s="13">
        <f t="shared" si="20"/>
        <v>1.03</v>
      </c>
      <c r="F710" s="205">
        <f t="shared" si="21"/>
        <v>1000</v>
      </c>
    </row>
    <row r="711" spans="1:6">
      <c r="A711" s="11"/>
      <c r="B711" s="8"/>
      <c r="C711" s="125">
        <f>SUM(C709:C710)</f>
        <v>1158000</v>
      </c>
      <c r="D711" s="9">
        <v>1157625</v>
      </c>
      <c r="E711" s="13">
        <f t="shared" si="20"/>
        <v>1192353.75</v>
      </c>
      <c r="F711" s="205">
        <f t="shared" si="21"/>
        <v>1193000</v>
      </c>
    </row>
    <row r="712" spans="1:6">
      <c r="A712" s="11"/>
      <c r="B712" s="8"/>
      <c r="C712" s="6"/>
      <c r="D712" s="6"/>
      <c r="E712" s="13">
        <f t="shared" si="20"/>
        <v>1.03</v>
      </c>
      <c r="F712" s="205">
        <f t="shared" si="21"/>
        <v>1000</v>
      </c>
    </row>
    <row r="713" spans="1:6">
      <c r="A713" s="5">
        <v>12020100</v>
      </c>
      <c r="B713" s="53" t="s">
        <v>251</v>
      </c>
      <c r="C713" s="6"/>
      <c r="D713" s="6"/>
      <c r="E713" s="13">
        <f t="shared" ref="E713:E776" si="22">PRODUCT(D713,1.03)</f>
        <v>1.03</v>
      </c>
      <c r="F713" s="205">
        <f t="shared" ref="F713:F776" si="23">CEILING(E713,1000)</f>
        <v>1000</v>
      </c>
    </row>
    <row r="714" spans="1:6">
      <c r="A714" s="11"/>
      <c r="B714" s="89" t="s">
        <v>356</v>
      </c>
      <c r="C714" s="106">
        <v>48000</v>
      </c>
      <c r="D714" s="106">
        <v>46305</v>
      </c>
      <c r="E714" s="13">
        <f t="shared" si="22"/>
        <v>47694.15</v>
      </c>
      <c r="F714" s="205">
        <f t="shared" si="23"/>
        <v>48000</v>
      </c>
    </row>
    <row r="715" spans="1:6">
      <c r="A715" s="11"/>
      <c r="B715" s="89" t="s">
        <v>357</v>
      </c>
      <c r="C715" s="106">
        <v>180000</v>
      </c>
      <c r="D715" s="106">
        <v>174195</v>
      </c>
      <c r="E715" s="13">
        <f t="shared" si="22"/>
        <v>179420.85</v>
      </c>
      <c r="F715" s="205">
        <f t="shared" si="23"/>
        <v>180000</v>
      </c>
    </row>
    <row r="716" spans="1:6">
      <c r="A716" s="11"/>
      <c r="B716" s="8"/>
      <c r="C716" s="174">
        <f>SUM(C714:C715)</f>
        <v>228000</v>
      </c>
      <c r="D716" s="9">
        <v>220500</v>
      </c>
      <c r="E716" s="13">
        <f t="shared" si="22"/>
        <v>227115</v>
      </c>
      <c r="F716" s="205">
        <f t="shared" si="23"/>
        <v>228000</v>
      </c>
    </row>
    <row r="717" spans="1:6">
      <c r="A717" s="11"/>
      <c r="B717" s="8"/>
      <c r="C717" s="6"/>
      <c r="D717" s="6"/>
      <c r="E717" s="13">
        <f t="shared" si="22"/>
        <v>1.03</v>
      </c>
      <c r="F717" s="205">
        <f t="shared" si="23"/>
        <v>1000</v>
      </c>
    </row>
    <row r="718" spans="1:6">
      <c r="A718" s="5">
        <v>12020600</v>
      </c>
      <c r="B718" s="80" t="s">
        <v>276</v>
      </c>
      <c r="C718" s="6"/>
      <c r="D718" s="6"/>
      <c r="E718" s="13">
        <f t="shared" si="22"/>
        <v>1.03</v>
      </c>
      <c r="F718" s="205">
        <f t="shared" si="23"/>
        <v>1000</v>
      </c>
    </row>
    <row r="719" spans="1:6">
      <c r="A719" s="87"/>
      <c r="B719" s="94" t="s">
        <v>358</v>
      </c>
      <c r="C719" s="106">
        <v>6064000</v>
      </c>
      <c r="D719" s="106">
        <v>60637.5</v>
      </c>
      <c r="E719" s="13">
        <f t="shared" si="22"/>
        <v>62456.625</v>
      </c>
      <c r="F719" s="205">
        <f t="shared" si="23"/>
        <v>63000</v>
      </c>
    </row>
    <row r="720" spans="1:6">
      <c r="A720" s="11"/>
      <c r="B720" s="10" t="s">
        <v>359</v>
      </c>
      <c r="C720" s="106">
        <v>6246000</v>
      </c>
      <c r="D720" s="106">
        <v>6063750</v>
      </c>
      <c r="E720" s="13">
        <f t="shared" si="22"/>
        <v>6245662.5</v>
      </c>
      <c r="F720" s="205">
        <f t="shared" si="23"/>
        <v>6246000</v>
      </c>
    </row>
    <row r="721" spans="1:6" ht="33">
      <c r="A721" s="87">
        <v>12020601</v>
      </c>
      <c r="B721" s="91" t="s">
        <v>360</v>
      </c>
      <c r="C721" s="6" t="s">
        <v>147</v>
      </c>
      <c r="D721" s="106"/>
      <c r="E721" s="13">
        <f t="shared" si="22"/>
        <v>1.03</v>
      </c>
      <c r="F721" s="205">
        <f t="shared" si="23"/>
        <v>1000</v>
      </c>
    </row>
    <row r="722" spans="1:6">
      <c r="A722" s="87">
        <v>12020601</v>
      </c>
      <c r="B722" s="10" t="s">
        <v>361</v>
      </c>
      <c r="C722" s="106">
        <v>1136000</v>
      </c>
      <c r="D722" s="106">
        <v>1102500</v>
      </c>
      <c r="E722" s="13">
        <f t="shared" si="22"/>
        <v>1135575</v>
      </c>
      <c r="F722" s="205">
        <f t="shared" si="23"/>
        <v>1136000</v>
      </c>
    </row>
    <row r="723" spans="1:6">
      <c r="A723" s="87">
        <v>12020601</v>
      </c>
      <c r="B723" s="81" t="s">
        <v>362</v>
      </c>
      <c r="C723" s="106">
        <v>6814000</v>
      </c>
      <c r="D723" s="106">
        <v>6615000</v>
      </c>
      <c r="E723" s="13">
        <f t="shared" si="22"/>
        <v>6813450</v>
      </c>
      <c r="F723" s="205">
        <f t="shared" si="23"/>
        <v>6814000</v>
      </c>
    </row>
    <row r="724" spans="1:6">
      <c r="A724" s="11"/>
      <c r="B724" s="81" t="s">
        <v>208</v>
      </c>
      <c r="C724" s="106">
        <v>11924000</v>
      </c>
      <c r="D724" s="106">
        <v>11576250</v>
      </c>
      <c r="E724" s="13">
        <f t="shared" si="22"/>
        <v>11923537.5</v>
      </c>
      <c r="F724" s="205">
        <f t="shared" si="23"/>
        <v>11924000</v>
      </c>
    </row>
    <row r="725" spans="1:6">
      <c r="A725" s="11"/>
      <c r="B725" s="8"/>
      <c r="C725" s="9">
        <f>SUM(C719:C720,C721,C722:C724)</f>
        <v>32184000</v>
      </c>
      <c r="D725" s="9">
        <v>25418137.5</v>
      </c>
      <c r="E725" s="13">
        <f t="shared" si="22"/>
        <v>26180681.625</v>
      </c>
      <c r="F725" s="205">
        <f t="shared" si="23"/>
        <v>26181000</v>
      </c>
    </row>
    <row r="726" spans="1:6">
      <c r="A726" s="11"/>
      <c r="B726" s="8"/>
      <c r="C726" s="6"/>
      <c r="D726" s="6"/>
      <c r="E726" s="13">
        <f t="shared" si="22"/>
        <v>1.03</v>
      </c>
      <c r="F726" s="205">
        <f t="shared" si="23"/>
        <v>1000</v>
      </c>
    </row>
    <row r="727" spans="1:6">
      <c r="A727" s="11"/>
      <c r="B727" s="4" t="s">
        <v>145</v>
      </c>
      <c r="C727" s="9">
        <f>SUM(C725,C716,C711)</f>
        <v>33570000</v>
      </c>
      <c r="D727" s="9">
        <v>26796262.5</v>
      </c>
      <c r="E727" s="13">
        <f t="shared" si="22"/>
        <v>27600150.375</v>
      </c>
      <c r="F727" s="205">
        <f t="shared" si="23"/>
        <v>27601000</v>
      </c>
    </row>
    <row r="728" spans="1:6">
      <c r="A728" s="139"/>
      <c r="B728" s="144"/>
      <c r="C728" s="145"/>
      <c r="D728" s="146"/>
      <c r="E728" s="13">
        <f t="shared" si="22"/>
        <v>1.03</v>
      </c>
      <c r="F728" s="205">
        <f t="shared" si="23"/>
        <v>1000</v>
      </c>
    </row>
    <row r="729" spans="1:6">
      <c r="B729" s="142"/>
      <c r="D729" s="157"/>
      <c r="E729" s="13">
        <f t="shared" si="22"/>
        <v>1.03</v>
      </c>
      <c r="F729" s="205">
        <f t="shared" si="23"/>
        <v>1000</v>
      </c>
    </row>
    <row r="730" spans="1:6">
      <c r="B730" s="142"/>
      <c r="D730" s="157"/>
      <c r="E730" s="13">
        <f t="shared" si="22"/>
        <v>1.03</v>
      </c>
      <c r="F730" s="205">
        <f t="shared" si="23"/>
        <v>1000</v>
      </c>
    </row>
    <row r="731" spans="1:6">
      <c r="B731" s="142"/>
      <c r="D731" s="157"/>
      <c r="E731" s="13">
        <f t="shared" si="22"/>
        <v>1.03</v>
      </c>
      <c r="F731" s="205">
        <f t="shared" si="23"/>
        <v>1000</v>
      </c>
    </row>
    <row r="732" spans="1:6">
      <c r="B732" s="142"/>
      <c r="D732" s="157"/>
      <c r="E732" s="13">
        <f t="shared" si="22"/>
        <v>1.03</v>
      </c>
      <c r="F732" s="205">
        <f t="shared" si="23"/>
        <v>1000</v>
      </c>
    </row>
    <row r="733" spans="1:6">
      <c r="B733" s="142"/>
      <c r="D733" s="157"/>
      <c r="E733" s="13">
        <f t="shared" si="22"/>
        <v>1.03</v>
      </c>
      <c r="F733" s="205">
        <f t="shared" si="23"/>
        <v>1000</v>
      </c>
    </row>
    <row r="734" spans="1:6">
      <c r="B734" s="13"/>
      <c r="E734" s="13">
        <f t="shared" si="22"/>
        <v>1.03</v>
      </c>
      <c r="F734" s="205">
        <f t="shared" si="23"/>
        <v>1000</v>
      </c>
    </row>
    <row r="735" spans="1:6">
      <c r="B735" s="13"/>
      <c r="E735" s="13">
        <f t="shared" si="22"/>
        <v>1.03</v>
      </c>
      <c r="F735" s="205">
        <f t="shared" si="23"/>
        <v>1000</v>
      </c>
    </row>
    <row r="736" spans="1:6">
      <c r="B736" s="13"/>
      <c r="E736" s="13">
        <f t="shared" si="22"/>
        <v>1.03</v>
      </c>
      <c r="F736" s="205">
        <f t="shared" si="23"/>
        <v>1000</v>
      </c>
    </row>
    <row r="737" spans="1:6">
      <c r="B737" s="13"/>
      <c r="E737" s="13">
        <f t="shared" si="22"/>
        <v>1.03</v>
      </c>
      <c r="F737" s="205">
        <f t="shared" si="23"/>
        <v>1000</v>
      </c>
    </row>
    <row r="738" spans="1:6">
      <c r="B738" s="13"/>
      <c r="E738" s="13">
        <f t="shared" si="22"/>
        <v>1.03</v>
      </c>
      <c r="F738" s="205">
        <f t="shared" si="23"/>
        <v>1000</v>
      </c>
    </row>
    <row r="739" spans="1:6">
      <c r="B739" s="13"/>
      <c r="E739" s="13">
        <f t="shared" si="22"/>
        <v>1.03</v>
      </c>
      <c r="F739" s="205">
        <f t="shared" si="23"/>
        <v>1000</v>
      </c>
    </row>
    <row r="740" spans="1:6">
      <c r="B740" s="13"/>
      <c r="E740" s="13">
        <f t="shared" si="22"/>
        <v>1.03</v>
      </c>
      <c r="F740" s="205">
        <f t="shared" si="23"/>
        <v>1000</v>
      </c>
    </row>
    <row r="741" spans="1:6">
      <c r="B741" s="13"/>
      <c r="E741" s="13">
        <f t="shared" si="22"/>
        <v>1.03</v>
      </c>
      <c r="F741" s="205">
        <f t="shared" si="23"/>
        <v>1000</v>
      </c>
    </row>
    <row r="742" spans="1:6">
      <c r="B742" s="13"/>
      <c r="E742" s="13">
        <f t="shared" si="22"/>
        <v>1.03</v>
      </c>
      <c r="F742" s="205">
        <f t="shared" si="23"/>
        <v>1000</v>
      </c>
    </row>
    <row r="743" spans="1:6">
      <c r="B743" s="13"/>
      <c r="E743" s="13">
        <f t="shared" si="22"/>
        <v>1.03</v>
      </c>
      <c r="F743" s="205">
        <f t="shared" si="23"/>
        <v>1000</v>
      </c>
    </row>
    <row r="744" spans="1:6">
      <c r="A744" s="240" t="s">
        <v>0</v>
      </c>
      <c r="B744" s="240"/>
      <c r="C744" s="240"/>
      <c r="D744" s="240"/>
      <c r="E744" s="13">
        <f t="shared" si="22"/>
        <v>1.03</v>
      </c>
      <c r="F744" s="205">
        <f t="shared" si="23"/>
        <v>1000</v>
      </c>
    </row>
    <row r="745" spans="1:6">
      <c r="A745" s="240" t="s">
        <v>435</v>
      </c>
      <c r="B745" s="240"/>
      <c r="C745" s="240"/>
      <c r="D745" s="240"/>
      <c r="E745" s="13">
        <f t="shared" si="22"/>
        <v>1.03</v>
      </c>
      <c r="F745" s="205">
        <f t="shared" si="23"/>
        <v>1000</v>
      </c>
    </row>
    <row r="746" spans="1:6">
      <c r="A746" s="240" t="s">
        <v>271</v>
      </c>
      <c r="B746" s="240"/>
      <c r="C746" s="240"/>
      <c r="D746" s="240"/>
      <c r="E746" s="13">
        <f t="shared" si="22"/>
        <v>1.03</v>
      </c>
      <c r="F746" s="205">
        <f t="shared" si="23"/>
        <v>1000</v>
      </c>
    </row>
    <row r="747" spans="1:6">
      <c r="A747" s="147"/>
      <c r="B747" s="148"/>
      <c r="C747" s="149"/>
      <c r="D747" s="149"/>
      <c r="E747" s="13">
        <f t="shared" si="22"/>
        <v>1.03</v>
      </c>
      <c r="F747" s="205">
        <f t="shared" si="23"/>
        <v>1000</v>
      </c>
    </row>
    <row r="748" spans="1:6">
      <c r="A748" s="150" t="s">
        <v>257</v>
      </c>
      <c r="B748" s="151" t="s">
        <v>234</v>
      </c>
      <c r="C748" s="196" t="s">
        <v>436</v>
      </c>
      <c r="D748" s="196" t="s">
        <v>421</v>
      </c>
      <c r="E748" s="13">
        <f t="shared" si="22"/>
        <v>1.03</v>
      </c>
      <c r="F748" s="205">
        <f t="shared" si="23"/>
        <v>1000</v>
      </c>
    </row>
    <row r="749" spans="1:6">
      <c r="A749" s="52" t="s">
        <v>232</v>
      </c>
      <c r="B749" s="4" t="s">
        <v>36</v>
      </c>
      <c r="C749" s="7" t="s">
        <v>31</v>
      </c>
      <c r="D749" s="7" t="s">
        <v>31</v>
      </c>
      <c r="E749" s="13">
        <f t="shared" si="22"/>
        <v>1.03</v>
      </c>
      <c r="F749" s="205">
        <f t="shared" si="23"/>
        <v>1000</v>
      </c>
    </row>
    <row r="750" spans="1:6">
      <c r="A750" s="52" t="s">
        <v>229</v>
      </c>
      <c r="B750" s="8"/>
      <c r="C750" s="172"/>
      <c r="D750" s="106"/>
      <c r="E750" s="13">
        <f t="shared" si="22"/>
        <v>1.03</v>
      </c>
      <c r="F750" s="205">
        <f t="shared" si="23"/>
        <v>1000</v>
      </c>
    </row>
    <row r="751" spans="1:6">
      <c r="A751" s="5">
        <v>12020600</v>
      </c>
      <c r="B751" s="80" t="s">
        <v>276</v>
      </c>
      <c r="C751" s="172"/>
      <c r="D751" s="106"/>
      <c r="E751" s="13">
        <f t="shared" si="22"/>
        <v>1.03</v>
      </c>
      <c r="F751" s="205">
        <f t="shared" si="23"/>
        <v>1000</v>
      </c>
    </row>
    <row r="752" spans="1:6">
      <c r="A752" s="11"/>
      <c r="B752" s="10" t="s">
        <v>363</v>
      </c>
      <c r="C752" s="106">
        <v>1316000</v>
      </c>
      <c r="D752" s="106">
        <v>1276860.375</v>
      </c>
      <c r="E752" s="13">
        <f t="shared" si="22"/>
        <v>1315166.18625</v>
      </c>
      <c r="F752" s="205">
        <f t="shared" si="23"/>
        <v>1316000</v>
      </c>
    </row>
    <row r="753" spans="1:6">
      <c r="A753" s="52"/>
      <c r="B753" s="81" t="s">
        <v>364</v>
      </c>
      <c r="C753" s="106">
        <v>1316000</v>
      </c>
      <c r="D753" s="106">
        <v>1276860.375</v>
      </c>
      <c r="E753" s="13">
        <f t="shared" si="22"/>
        <v>1315166.18625</v>
      </c>
      <c r="F753" s="205">
        <f t="shared" si="23"/>
        <v>1316000</v>
      </c>
    </row>
    <row r="754" spans="1:6">
      <c r="A754" s="52"/>
      <c r="B754" s="81" t="s">
        <v>365</v>
      </c>
      <c r="C754" s="106">
        <v>1316000</v>
      </c>
      <c r="D754" s="106">
        <v>1276860.375</v>
      </c>
      <c r="E754" s="13">
        <f t="shared" si="22"/>
        <v>1315166.18625</v>
      </c>
      <c r="F754" s="205">
        <f t="shared" si="23"/>
        <v>1316000</v>
      </c>
    </row>
    <row r="755" spans="1:6">
      <c r="A755" s="52"/>
      <c r="B755" s="81" t="s">
        <v>366</v>
      </c>
      <c r="C755" s="106">
        <v>133000</v>
      </c>
      <c r="D755" s="106">
        <v>128496.375</v>
      </c>
      <c r="E755" s="13">
        <f t="shared" si="22"/>
        <v>132351.26625000002</v>
      </c>
      <c r="F755" s="205">
        <f t="shared" si="23"/>
        <v>133000</v>
      </c>
    </row>
    <row r="756" spans="1:6">
      <c r="A756" s="52"/>
      <c r="B756" s="81" t="s">
        <v>367</v>
      </c>
      <c r="C756" s="106">
        <v>133000</v>
      </c>
      <c r="D756" s="106">
        <v>128496.375</v>
      </c>
      <c r="E756" s="13">
        <f t="shared" si="22"/>
        <v>132351.26625000002</v>
      </c>
      <c r="F756" s="205">
        <f t="shared" si="23"/>
        <v>133000</v>
      </c>
    </row>
    <row r="757" spans="1:6">
      <c r="A757" s="52"/>
      <c r="B757" s="81" t="s">
        <v>209</v>
      </c>
      <c r="C757" s="106">
        <v>198000</v>
      </c>
      <c r="D757" s="106">
        <v>192165.75</v>
      </c>
      <c r="E757" s="13">
        <f t="shared" si="22"/>
        <v>197930.7225</v>
      </c>
      <c r="F757" s="205">
        <f t="shared" si="23"/>
        <v>198000</v>
      </c>
    </row>
    <row r="758" spans="1:6">
      <c r="A758" s="52"/>
      <c r="B758" s="8"/>
      <c r="C758" s="125">
        <f>SUM(C752:C757)</f>
        <v>4412000</v>
      </c>
      <c r="D758" s="9">
        <v>4279739.625</v>
      </c>
      <c r="E758" s="13">
        <f t="shared" si="22"/>
        <v>4408131.8137499997</v>
      </c>
      <c r="F758" s="205">
        <f t="shared" si="23"/>
        <v>4409000</v>
      </c>
    </row>
    <row r="759" spans="1:6">
      <c r="A759" s="52"/>
      <c r="B759" s="8"/>
      <c r="C759" s="172"/>
      <c r="D759" s="106"/>
      <c r="E759" s="13">
        <f t="shared" si="22"/>
        <v>1.03</v>
      </c>
      <c r="F759" s="205">
        <f t="shared" si="23"/>
        <v>1000</v>
      </c>
    </row>
    <row r="760" spans="1:6">
      <c r="A760" s="52"/>
      <c r="B760" s="4" t="s">
        <v>145</v>
      </c>
      <c r="C760" s="172">
        <f>SUM(C758)</f>
        <v>4412000</v>
      </c>
      <c r="D760" s="172">
        <v>4279739.625</v>
      </c>
      <c r="E760" s="13">
        <f t="shared" si="22"/>
        <v>4408131.8137499997</v>
      </c>
      <c r="F760" s="205">
        <f t="shared" si="23"/>
        <v>4409000</v>
      </c>
    </row>
    <row r="761" spans="1:6">
      <c r="A761" s="143"/>
      <c r="B761" s="140"/>
      <c r="C761" s="176"/>
      <c r="D761" s="190"/>
      <c r="E761" s="13">
        <f t="shared" si="22"/>
        <v>1.03</v>
      </c>
      <c r="F761" s="205">
        <f t="shared" si="23"/>
        <v>1000</v>
      </c>
    </row>
    <row r="762" spans="1:6">
      <c r="A762" s="141"/>
      <c r="B762" s="13"/>
      <c r="C762" s="175"/>
      <c r="D762" s="187"/>
      <c r="E762" s="13">
        <f t="shared" si="22"/>
        <v>1.03</v>
      </c>
      <c r="F762" s="205">
        <f t="shared" si="23"/>
        <v>1000</v>
      </c>
    </row>
    <row r="763" spans="1:6">
      <c r="A763" s="141"/>
      <c r="B763" s="13"/>
      <c r="C763" s="175"/>
      <c r="D763" s="187"/>
      <c r="E763" s="13">
        <f t="shared" si="22"/>
        <v>1.03</v>
      </c>
      <c r="F763" s="205">
        <f t="shared" si="23"/>
        <v>1000</v>
      </c>
    </row>
    <row r="764" spans="1:6">
      <c r="A764" s="141"/>
      <c r="B764" s="13"/>
      <c r="C764" s="175"/>
      <c r="D764" s="187"/>
      <c r="E764" s="13">
        <f t="shared" si="22"/>
        <v>1.03</v>
      </c>
      <c r="F764" s="205">
        <f t="shared" si="23"/>
        <v>1000</v>
      </c>
    </row>
    <row r="765" spans="1:6">
      <c r="A765" s="141"/>
      <c r="B765" s="13"/>
      <c r="C765" s="175"/>
      <c r="D765" s="187"/>
      <c r="E765" s="13">
        <f t="shared" si="22"/>
        <v>1.03</v>
      </c>
      <c r="F765" s="205">
        <f t="shared" si="23"/>
        <v>1000</v>
      </c>
    </row>
    <row r="766" spans="1:6">
      <c r="A766" s="141"/>
      <c r="B766" s="13"/>
      <c r="C766" s="175"/>
      <c r="D766" s="187"/>
      <c r="E766" s="13">
        <f t="shared" si="22"/>
        <v>1.03</v>
      </c>
      <c r="F766" s="205">
        <f t="shared" si="23"/>
        <v>1000</v>
      </c>
    </row>
    <row r="767" spans="1:6">
      <c r="B767" s="13"/>
      <c r="E767" s="13">
        <f t="shared" si="22"/>
        <v>1.03</v>
      </c>
      <c r="F767" s="205">
        <f t="shared" si="23"/>
        <v>1000</v>
      </c>
    </row>
    <row r="768" spans="1:6">
      <c r="B768" s="13"/>
      <c r="E768" s="13">
        <f t="shared" si="22"/>
        <v>1.03</v>
      </c>
      <c r="F768" s="205">
        <f t="shared" si="23"/>
        <v>1000</v>
      </c>
    </row>
    <row r="769" spans="2:6">
      <c r="B769" s="13"/>
      <c r="E769" s="13">
        <f t="shared" si="22"/>
        <v>1.03</v>
      </c>
      <c r="F769" s="205">
        <f t="shared" si="23"/>
        <v>1000</v>
      </c>
    </row>
    <row r="770" spans="2:6">
      <c r="B770" s="13"/>
      <c r="E770" s="13">
        <f t="shared" si="22"/>
        <v>1.03</v>
      </c>
      <c r="F770" s="205">
        <f t="shared" si="23"/>
        <v>1000</v>
      </c>
    </row>
    <row r="771" spans="2:6">
      <c r="B771" s="13"/>
      <c r="E771" s="13">
        <f t="shared" si="22"/>
        <v>1.03</v>
      </c>
      <c r="F771" s="205">
        <f t="shared" si="23"/>
        <v>1000</v>
      </c>
    </row>
    <row r="772" spans="2:6">
      <c r="B772" s="13"/>
      <c r="E772" s="13">
        <f t="shared" si="22"/>
        <v>1.03</v>
      </c>
      <c r="F772" s="205">
        <f t="shared" si="23"/>
        <v>1000</v>
      </c>
    </row>
    <row r="773" spans="2:6">
      <c r="B773" s="13"/>
      <c r="E773" s="13">
        <f t="shared" si="22"/>
        <v>1.03</v>
      </c>
      <c r="F773" s="205">
        <f t="shared" si="23"/>
        <v>1000</v>
      </c>
    </row>
    <row r="774" spans="2:6">
      <c r="B774" s="13"/>
      <c r="E774" s="13">
        <f t="shared" si="22"/>
        <v>1.03</v>
      </c>
      <c r="F774" s="205">
        <f t="shared" si="23"/>
        <v>1000</v>
      </c>
    </row>
    <row r="775" spans="2:6">
      <c r="B775" s="13"/>
      <c r="E775" s="13">
        <f t="shared" si="22"/>
        <v>1.03</v>
      </c>
      <c r="F775" s="205">
        <f t="shared" si="23"/>
        <v>1000</v>
      </c>
    </row>
    <row r="776" spans="2:6">
      <c r="B776" s="13"/>
      <c r="E776" s="13">
        <f t="shared" si="22"/>
        <v>1.03</v>
      </c>
      <c r="F776" s="205">
        <f t="shared" si="23"/>
        <v>1000</v>
      </c>
    </row>
    <row r="777" spans="2:6">
      <c r="B777" s="13"/>
      <c r="E777" s="13">
        <f t="shared" ref="E777:E840" si="24">PRODUCT(D777,1.03)</f>
        <v>1.03</v>
      </c>
      <c r="F777" s="205">
        <f t="shared" ref="F777:F840" si="25">CEILING(E777,1000)</f>
        <v>1000</v>
      </c>
    </row>
    <row r="778" spans="2:6">
      <c r="B778" s="13"/>
      <c r="E778" s="13">
        <f t="shared" si="24"/>
        <v>1.03</v>
      </c>
      <c r="F778" s="205">
        <f t="shared" si="25"/>
        <v>1000</v>
      </c>
    </row>
    <row r="779" spans="2:6">
      <c r="B779" s="13"/>
      <c r="E779" s="13">
        <f t="shared" si="24"/>
        <v>1.03</v>
      </c>
      <c r="F779" s="205">
        <f t="shared" si="25"/>
        <v>1000</v>
      </c>
    </row>
    <row r="780" spans="2:6">
      <c r="B780" s="13"/>
      <c r="E780" s="13">
        <f t="shared" si="24"/>
        <v>1.03</v>
      </c>
      <c r="F780" s="205">
        <f t="shared" si="25"/>
        <v>1000</v>
      </c>
    </row>
    <row r="781" spans="2:6">
      <c r="B781" s="13"/>
      <c r="E781" s="13">
        <f t="shared" si="24"/>
        <v>1.03</v>
      </c>
      <c r="F781" s="205">
        <f t="shared" si="25"/>
        <v>1000</v>
      </c>
    </row>
    <row r="782" spans="2:6">
      <c r="B782" s="13"/>
      <c r="E782" s="13">
        <f t="shared" si="24"/>
        <v>1.03</v>
      </c>
      <c r="F782" s="205">
        <f t="shared" si="25"/>
        <v>1000</v>
      </c>
    </row>
    <row r="783" spans="2:6">
      <c r="B783" s="13"/>
      <c r="E783" s="13">
        <f t="shared" si="24"/>
        <v>1.03</v>
      </c>
      <c r="F783" s="205">
        <f t="shared" si="25"/>
        <v>1000</v>
      </c>
    </row>
    <row r="784" spans="2:6">
      <c r="B784" s="13"/>
      <c r="E784" s="13">
        <f t="shared" si="24"/>
        <v>1.03</v>
      </c>
      <c r="F784" s="205">
        <f t="shared" si="25"/>
        <v>1000</v>
      </c>
    </row>
    <row r="785" spans="1:6">
      <c r="B785" s="13"/>
      <c r="E785" s="13">
        <f t="shared" si="24"/>
        <v>1.03</v>
      </c>
      <c r="F785" s="205">
        <f t="shared" si="25"/>
        <v>1000</v>
      </c>
    </row>
    <row r="786" spans="1:6">
      <c r="B786" s="13"/>
      <c r="E786" s="13">
        <f t="shared" si="24"/>
        <v>1.03</v>
      </c>
      <c r="F786" s="205">
        <f t="shared" si="25"/>
        <v>1000</v>
      </c>
    </row>
    <row r="787" spans="1:6">
      <c r="B787" s="13"/>
      <c r="E787" s="13">
        <f t="shared" si="24"/>
        <v>1.03</v>
      </c>
      <c r="F787" s="205">
        <f t="shared" si="25"/>
        <v>1000</v>
      </c>
    </row>
    <row r="788" spans="1:6">
      <c r="A788" s="240" t="s">
        <v>0</v>
      </c>
      <c r="B788" s="240"/>
      <c r="C788" s="240"/>
      <c r="D788" s="240"/>
      <c r="E788" s="13">
        <f t="shared" si="24"/>
        <v>1.03</v>
      </c>
      <c r="F788" s="205">
        <f t="shared" si="25"/>
        <v>1000</v>
      </c>
    </row>
    <row r="789" spans="1:6">
      <c r="A789" s="240" t="s">
        <v>435</v>
      </c>
      <c r="B789" s="240"/>
      <c r="C789" s="240"/>
      <c r="D789" s="240"/>
      <c r="E789" s="13">
        <f t="shared" si="24"/>
        <v>1.03</v>
      </c>
      <c r="F789" s="205">
        <f t="shared" si="25"/>
        <v>1000</v>
      </c>
    </row>
    <row r="790" spans="1:6">
      <c r="A790" s="240" t="s">
        <v>271</v>
      </c>
      <c r="B790" s="240"/>
      <c r="C790" s="240"/>
      <c r="D790" s="240"/>
      <c r="E790" s="13">
        <f t="shared" si="24"/>
        <v>1.03</v>
      </c>
      <c r="F790" s="205">
        <f t="shared" si="25"/>
        <v>1000</v>
      </c>
    </row>
    <row r="791" spans="1:6">
      <c r="A791" s="147"/>
      <c r="B791" s="148"/>
      <c r="C791" s="149"/>
      <c r="D791" s="149"/>
      <c r="E791" s="13">
        <f t="shared" si="24"/>
        <v>1.03</v>
      </c>
      <c r="F791" s="205">
        <f t="shared" si="25"/>
        <v>1000</v>
      </c>
    </row>
    <row r="792" spans="1:6">
      <c r="A792" s="150" t="s">
        <v>257</v>
      </c>
      <c r="B792" s="151" t="s">
        <v>211</v>
      </c>
      <c r="C792" s="196" t="s">
        <v>436</v>
      </c>
      <c r="D792" s="196" t="s">
        <v>421</v>
      </c>
      <c r="E792" s="13">
        <f t="shared" si="24"/>
        <v>1.03</v>
      </c>
      <c r="F792" s="205">
        <f t="shared" si="25"/>
        <v>1000</v>
      </c>
    </row>
    <row r="793" spans="1:6">
      <c r="A793" s="52" t="s">
        <v>232</v>
      </c>
      <c r="B793" s="4" t="s">
        <v>41</v>
      </c>
      <c r="C793" s="7" t="s">
        <v>31</v>
      </c>
      <c r="D793" s="7" t="s">
        <v>31</v>
      </c>
      <c r="E793" s="13">
        <f t="shared" si="24"/>
        <v>1.03</v>
      </c>
      <c r="F793" s="205">
        <f t="shared" si="25"/>
        <v>1000</v>
      </c>
    </row>
    <row r="794" spans="1:6">
      <c r="A794" s="52" t="s">
        <v>229</v>
      </c>
      <c r="B794" s="8"/>
      <c r="C794" s="172"/>
      <c r="D794" s="106"/>
      <c r="E794" s="13">
        <f t="shared" si="24"/>
        <v>1.03</v>
      </c>
      <c r="F794" s="205">
        <f t="shared" si="25"/>
        <v>1000</v>
      </c>
    </row>
    <row r="795" spans="1:6">
      <c r="A795" s="5">
        <v>12020600</v>
      </c>
      <c r="B795" s="80" t="s">
        <v>276</v>
      </c>
      <c r="C795" s="172"/>
      <c r="D795" s="106"/>
      <c r="E795" s="13">
        <f t="shared" si="24"/>
        <v>1.03</v>
      </c>
      <c r="F795" s="205">
        <f t="shared" si="25"/>
        <v>1000</v>
      </c>
    </row>
    <row r="796" spans="1:6">
      <c r="A796" s="11"/>
      <c r="B796" s="10" t="s">
        <v>368</v>
      </c>
      <c r="C796" s="181">
        <v>102000</v>
      </c>
      <c r="D796" s="181">
        <v>98122.5</v>
      </c>
      <c r="E796" s="13">
        <f t="shared" si="24"/>
        <v>101066.175</v>
      </c>
      <c r="F796" s="205">
        <f t="shared" si="25"/>
        <v>102000</v>
      </c>
    </row>
    <row r="797" spans="1:6">
      <c r="A797" s="52"/>
      <c r="B797" s="10"/>
      <c r="C797" s="125">
        <f>SUM(C796)</f>
        <v>102000</v>
      </c>
      <c r="D797" s="9">
        <v>98122.5</v>
      </c>
      <c r="E797" s="13">
        <f t="shared" si="24"/>
        <v>101066.175</v>
      </c>
      <c r="F797" s="205">
        <f t="shared" si="25"/>
        <v>102000</v>
      </c>
    </row>
    <row r="798" spans="1:6">
      <c r="A798" s="52"/>
      <c r="B798" s="8"/>
      <c r="C798" s="172"/>
      <c r="D798" s="106"/>
      <c r="E798" s="13">
        <f t="shared" si="24"/>
        <v>1.03</v>
      </c>
      <c r="F798" s="205">
        <f t="shared" si="25"/>
        <v>1000</v>
      </c>
    </row>
    <row r="799" spans="1:6">
      <c r="A799" s="52"/>
      <c r="B799" s="4" t="s">
        <v>145</v>
      </c>
      <c r="C799" s="172">
        <f>SUM(C797)</f>
        <v>102000</v>
      </c>
      <c r="D799" s="172">
        <v>98122.5</v>
      </c>
      <c r="E799" s="13">
        <f t="shared" si="24"/>
        <v>101066.175</v>
      </c>
      <c r="F799" s="205">
        <f t="shared" si="25"/>
        <v>102000</v>
      </c>
    </row>
    <row r="800" spans="1:6">
      <c r="A800" s="143"/>
      <c r="B800" s="140"/>
      <c r="C800" s="176"/>
      <c r="D800" s="176"/>
      <c r="E800" s="13">
        <f t="shared" si="24"/>
        <v>1.03</v>
      </c>
      <c r="F800" s="205">
        <f t="shared" si="25"/>
        <v>1000</v>
      </c>
    </row>
    <row r="801" spans="1:6">
      <c r="A801" s="141"/>
      <c r="B801" s="13"/>
      <c r="C801" s="175"/>
      <c r="D801" s="175"/>
      <c r="E801" s="13">
        <f t="shared" si="24"/>
        <v>1.03</v>
      </c>
      <c r="F801" s="205">
        <f t="shared" si="25"/>
        <v>1000</v>
      </c>
    </row>
    <row r="802" spans="1:6">
      <c r="A802" s="141"/>
      <c r="B802" s="13"/>
      <c r="C802" s="175"/>
      <c r="D802" s="175"/>
      <c r="E802" s="13">
        <f t="shared" si="24"/>
        <v>1.03</v>
      </c>
      <c r="F802" s="205">
        <f t="shared" si="25"/>
        <v>1000</v>
      </c>
    </row>
    <row r="803" spans="1:6">
      <c r="A803" s="141"/>
      <c r="B803" s="13"/>
      <c r="C803" s="175"/>
      <c r="D803" s="175"/>
      <c r="E803" s="13">
        <f t="shared" si="24"/>
        <v>1.03</v>
      </c>
      <c r="F803" s="205">
        <f t="shared" si="25"/>
        <v>1000</v>
      </c>
    </row>
    <row r="804" spans="1:6">
      <c r="A804" s="141"/>
      <c r="B804" s="13"/>
      <c r="C804" s="175"/>
      <c r="D804" s="175"/>
      <c r="E804" s="13">
        <f t="shared" si="24"/>
        <v>1.03</v>
      </c>
      <c r="F804" s="205">
        <f t="shared" si="25"/>
        <v>1000</v>
      </c>
    </row>
    <row r="805" spans="1:6">
      <c r="A805" s="141"/>
      <c r="B805" s="13"/>
      <c r="C805" s="175"/>
      <c r="D805" s="175"/>
      <c r="E805" s="13">
        <f t="shared" si="24"/>
        <v>1.03</v>
      </c>
      <c r="F805" s="205">
        <f t="shared" si="25"/>
        <v>1000</v>
      </c>
    </row>
    <row r="806" spans="1:6">
      <c r="A806" s="141"/>
      <c r="B806" s="13"/>
      <c r="C806" s="175"/>
      <c r="D806" s="175"/>
      <c r="E806" s="13">
        <f t="shared" si="24"/>
        <v>1.03</v>
      </c>
      <c r="F806" s="205">
        <f t="shared" si="25"/>
        <v>1000</v>
      </c>
    </row>
    <row r="807" spans="1:6">
      <c r="A807" s="141"/>
      <c r="B807" s="13"/>
      <c r="C807" s="175"/>
      <c r="D807" s="175"/>
      <c r="E807" s="13">
        <f t="shared" si="24"/>
        <v>1.03</v>
      </c>
      <c r="F807" s="205">
        <f t="shared" si="25"/>
        <v>1000</v>
      </c>
    </row>
    <row r="808" spans="1:6">
      <c r="A808" s="141"/>
      <c r="B808" s="13"/>
      <c r="C808" s="175"/>
      <c r="D808" s="175"/>
      <c r="E808" s="13">
        <f t="shared" si="24"/>
        <v>1.03</v>
      </c>
      <c r="F808" s="205">
        <f t="shared" si="25"/>
        <v>1000</v>
      </c>
    </row>
    <row r="809" spans="1:6">
      <c r="A809" s="141"/>
      <c r="B809" s="13"/>
      <c r="C809" s="175"/>
      <c r="D809" s="187"/>
      <c r="E809" s="13">
        <f t="shared" si="24"/>
        <v>1.03</v>
      </c>
      <c r="F809" s="205">
        <f t="shared" si="25"/>
        <v>1000</v>
      </c>
    </row>
    <row r="810" spans="1:6">
      <c r="A810" s="141"/>
      <c r="B810" s="13"/>
      <c r="C810" s="175"/>
      <c r="D810" s="187"/>
      <c r="E810" s="13">
        <f t="shared" si="24"/>
        <v>1.03</v>
      </c>
      <c r="F810" s="205">
        <f t="shared" si="25"/>
        <v>1000</v>
      </c>
    </row>
    <row r="811" spans="1:6">
      <c r="A811" s="141"/>
      <c r="B811" s="13"/>
      <c r="C811" s="175"/>
      <c r="D811" s="187"/>
      <c r="E811" s="13">
        <f t="shared" si="24"/>
        <v>1.03</v>
      </c>
      <c r="F811" s="205">
        <f t="shared" si="25"/>
        <v>1000</v>
      </c>
    </row>
    <row r="812" spans="1:6">
      <c r="A812" s="141"/>
      <c r="B812" s="13"/>
      <c r="C812" s="175"/>
      <c r="D812" s="187"/>
      <c r="E812" s="13">
        <f t="shared" si="24"/>
        <v>1.03</v>
      </c>
      <c r="F812" s="205">
        <f t="shared" si="25"/>
        <v>1000</v>
      </c>
    </row>
    <row r="813" spans="1:6">
      <c r="A813" s="141"/>
      <c r="B813" s="13"/>
      <c r="C813" s="175"/>
      <c r="D813" s="187"/>
      <c r="E813" s="13">
        <f t="shared" si="24"/>
        <v>1.03</v>
      </c>
      <c r="F813" s="205">
        <f t="shared" si="25"/>
        <v>1000</v>
      </c>
    </row>
    <row r="814" spans="1:6">
      <c r="A814" s="141"/>
      <c r="B814" s="13"/>
      <c r="C814" s="175"/>
      <c r="D814" s="187"/>
      <c r="E814" s="13">
        <f t="shared" si="24"/>
        <v>1.03</v>
      </c>
      <c r="F814" s="205">
        <f t="shared" si="25"/>
        <v>1000</v>
      </c>
    </row>
    <row r="815" spans="1:6">
      <c r="A815" s="141"/>
      <c r="B815" s="13"/>
      <c r="C815" s="175"/>
      <c r="D815" s="187"/>
      <c r="E815" s="13">
        <f t="shared" si="24"/>
        <v>1.03</v>
      </c>
      <c r="F815" s="205">
        <f t="shared" si="25"/>
        <v>1000</v>
      </c>
    </row>
    <row r="816" spans="1:6">
      <c r="A816" s="141"/>
      <c r="B816" s="13"/>
      <c r="C816" s="175"/>
      <c r="D816" s="187"/>
      <c r="E816" s="13">
        <f t="shared" si="24"/>
        <v>1.03</v>
      </c>
      <c r="F816" s="205">
        <f t="shared" si="25"/>
        <v>1000</v>
      </c>
    </row>
    <row r="817" spans="1:6">
      <c r="A817" s="141"/>
      <c r="B817" s="13"/>
      <c r="C817" s="175"/>
      <c r="D817" s="187"/>
      <c r="E817" s="13">
        <f t="shared" si="24"/>
        <v>1.03</v>
      </c>
      <c r="F817" s="205">
        <f t="shared" si="25"/>
        <v>1000</v>
      </c>
    </row>
    <row r="818" spans="1:6">
      <c r="A818" s="141"/>
      <c r="B818" s="13"/>
      <c r="C818" s="175"/>
      <c r="D818" s="187"/>
      <c r="E818" s="13">
        <f t="shared" si="24"/>
        <v>1.03</v>
      </c>
      <c r="F818" s="205">
        <f t="shared" si="25"/>
        <v>1000</v>
      </c>
    </row>
    <row r="819" spans="1:6">
      <c r="A819" s="141"/>
      <c r="B819" s="13"/>
      <c r="C819" s="175"/>
      <c r="D819" s="187"/>
      <c r="E819" s="13">
        <f t="shared" si="24"/>
        <v>1.03</v>
      </c>
      <c r="F819" s="205">
        <f t="shared" si="25"/>
        <v>1000</v>
      </c>
    </row>
    <row r="820" spans="1:6">
      <c r="A820" s="141"/>
      <c r="B820" s="13"/>
      <c r="C820" s="175"/>
      <c r="D820" s="187"/>
      <c r="E820" s="13">
        <f t="shared" si="24"/>
        <v>1.03</v>
      </c>
      <c r="F820" s="205">
        <f t="shared" si="25"/>
        <v>1000</v>
      </c>
    </row>
    <row r="821" spans="1:6">
      <c r="A821" s="141"/>
      <c r="B821" s="13"/>
      <c r="C821" s="175"/>
      <c r="D821" s="187"/>
      <c r="E821" s="13">
        <f t="shared" si="24"/>
        <v>1.03</v>
      </c>
      <c r="F821" s="205">
        <f t="shared" si="25"/>
        <v>1000</v>
      </c>
    </row>
    <row r="822" spans="1:6">
      <c r="A822" s="141"/>
      <c r="B822" s="13"/>
      <c r="C822" s="175"/>
      <c r="D822" s="187"/>
      <c r="E822" s="13">
        <f t="shared" si="24"/>
        <v>1.03</v>
      </c>
      <c r="F822" s="205">
        <f t="shared" si="25"/>
        <v>1000</v>
      </c>
    </row>
    <row r="823" spans="1:6">
      <c r="A823" s="141"/>
      <c r="B823" s="13"/>
      <c r="C823" s="175"/>
      <c r="D823" s="187"/>
      <c r="E823" s="13">
        <f t="shared" si="24"/>
        <v>1.03</v>
      </c>
      <c r="F823" s="205">
        <f t="shared" si="25"/>
        <v>1000</v>
      </c>
    </row>
    <row r="824" spans="1:6">
      <c r="A824" s="141"/>
      <c r="B824" s="13"/>
      <c r="C824" s="175"/>
      <c r="D824" s="187"/>
      <c r="E824" s="13">
        <f t="shared" si="24"/>
        <v>1.03</v>
      </c>
      <c r="F824" s="205">
        <f t="shared" si="25"/>
        <v>1000</v>
      </c>
    </row>
    <row r="825" spans="1:6">
      <c r="A825" s="141"/>
      <c r="B825" s="13"/>
      <c r="C825" s="175"/>
      <c r="D825" s="187"/>
      <c r="E825" s="13">
        <f t="shared" si="24"/>
        <v>1.03</v>
      </c>
      <c r="F825" s="205">
        <f t="shared" si="25"/>
        <v>1000</v>
      </c>
    </row>
    <row r="826" spans="1:6">
      <c r="A826" s="141"/>
      <c r="B826" s="13"/>
      <c r="C826" s="175"/>
      <c r="D826" s="187"/>
      <c r="E826" s="13">
        <f t="shared" si="24"/>
        <v>1.03</v>
      </c>
      <c r="F826" s="205">
        <f t="shared" si="25"/>
        <v>1000</v>
      </c>
    </row>
    <row r="827" spans="1:6">
      <c r="A827" s="141"/>
      <c r="B827" s="13"/>
      <c r="C827" s="175"/>
      <c r="D827" s="187"/>
      <c r="E827" s="13">
        <f t="shared" si="24"/>
        <v>1.03</v>
      </c>
      <c r="F827" s="205">
        <f t="shared" si="25"/>
        <v>1000</v>
      </c>
    </row>
    <row r="828" spans="1:6">
      <c r="A828" s="141"/>
      <c r="B828" s="13"/>
      <c r="C828" s="175"/>
      <c r="D828" s="187"/>
      <c r="E828" s="13">
        <f t="shared" si="24"/>
        <v>1.03</v>
      </c>
      <c r="F828" s="205">
        <f t="shared" si="25"/>
        <v>1000</v>
      </c>
    </row>
    <row r="829" spans="1:6">
      <c r="A829" s="141"/>
      <c r="B829" s="13"/>
      <c r="C829" s="175"/>
      <c r="D829" s="187"/>
      <c r="E829" s="13">
        <f t="shared" si="24"/>
        <v>1.03</v>
      </c>
      <c r="F829" s="205">
        <f t="shared" si="25"/>
        <v>1000</v>
      </c>
    </row>
    <row r="830" spans="1:6">
      <c r="A830" s="141"/>
      <c r="B830" s="13"/>
      <c r="C830" s="175"/>
      <c r="D830" s="187"/>
      <c r="E830" s="13">
        <f t="shared" si="24"/>
        <v>1.03</v>
      </c>
      <c r="F830" s="205">
        <f t="shared" si="25"/>
        <v>1000</v>
      </c>
    </row>
    <row r="831" spans="1:6">
      <c r="A831" s="141"/>
      <c r="B831" s="13"/>
      <c r="C831" s="175"/>
      <c r="D831" s="187"/>
      <c r="E831" s="13">
        <f t="shared" si="24"/>
        <v>1.03</v>
      </c>
      <c r="F831" s="205">
        <f t="shared" si="25"/>
        <v>1000</v>
      </c>
    </row>
    <row r="832" spans="1:6">
      <c r="A832" s="240" t="s">
        <v>0</v>
      </c>
      <c r="B832" s="240"/>
      <c r="C832" s="240"/>
      <c r="D832" s="240"/>
      <c r="E832" s="13">
        <f t="shared" si="24"/>
        <v>1.03</v>
      </c>
      <c r="F832" s="205">
        <f t="shared" si="25"/>
        <v>1000</v>
      </c>
    </row>
    <row r="833" spans="1:6">
      <c r="A833" s="240" t="s">
        <v>435</v>
      </c>
      <c r="B833" s="240"/>
      <c r="C833" s="240"/>
      <c r="D833" s="240"/>
      <c r="E833" s="13">
        <f t="shared" si="24"/>
        <v>1.03</v>
      </c>
      <c r="F833" s="205">
        <f t="shared" si="25"/>
        <v>1000</v>
      </c>
    </row>
    <row r="834" spans="1:6">
      <c r="A834" s="240" t="s">
        <v>239</v>
      </c>
      <c r="B834" s="240"/>
      <c r="C834" s="240"/>
      <c r="D834" s="240"/>
      <c r="E834" s="13">
        <f t="shared" si="24"/>
        <v>1.03</v>
      </c>
      <c r="F834" s="205">
        <f t="shared" si="25"/>
        <v>1000</v>
      </c>
    </row>
    <row r="835" spans="1:6">
      <c r="A835" s="147"/>
      <c r="B835" s="148"/>
      <c r="C835" s="149"/>
      <c r="D835" s="149"/>
      <c r="E835" s="13">
        <f t="shared" si="24"/>
        <v>1.03</v>
      </c>
      <c r="F835" s="205">
        <f t="shared" si="25"/>
        <v>1000</v>
      </c>
    </row>
    <row r="836" spans="1:6">
      <c r="A836" s="150" t="s">
        <v>257</v>
      </c>
      <c r="B836" s="151" t="s">
        <v>369</v>
      </c>
      <c r="C836" s="152"/>
      <c r="D836" s="153"/>
      <c r="E836" s="13">
        <f t="shared" si="24"/>
        <v>1.03</v>
      </c>
      <c r="F836" s="205">
        <f t="shared" si="25"/>
        <v>1000</v>
      </c>
    </row>
    <row r="837" spans="1:6">
      <c r="A837" s="52" t="s">
        <v>232</v>
      </c>
      <c r="B837" s="4" t="s">
        <v>34</v>
      </c>
      <c r="C837" s="196" t="s">
        <v>436</v>
      </c>
      <c r="D837" s="196" t="s">
        <v>421</v>
      </c>
      <c r="E837" s="13">
        <f t="shared" si="24"/>
        <v>1.03</v>
      </c>
      <c r="F837" s="205">
        <f t="shared" si="25"/>
        <v>1000</v>
      </c>
    </row>
    <row r="838" spans="1:6">
      <c r="A838" s="52" t="s">
        <v>229</v>
      </c>
      <c r="B838" s="8"/>
      <c r="C838" s="7" t="s">
        <v>31</v>
      </c>
      <c r="D838" s="7" t="s">
        <v>31</v>
      </c>
      <c r="E838" s="13">
        <f t="shared" si="24"/>
        <v>1.03</v>
      </c>
      <c r="F838" s="205">
        <f t="shared" si="25"/>
        <v>1000</v>
      </c>
    </row>
    <row r="839" spans="1:6">
      <c r="A839" s="5">
        <v>12020600</v>
      </c>
      <c r="B839" s="80" t="s">
        <v>276</v>
      </c>
      <c r="C839" s="172"/>
      <c r="D839" s="106"/>
      <c r="E839" s="13">
        <f t="shared" si="24"/>
        <v>1.03</v>
      </c>
      <c r="F839" s="205">
        <f t="shared" si="25"/>
        <v>1000</v>
      </c>
    </row>
    <row r="840" spans="1:6">
      <c r="A840" s="5"/>
      <c r="B840" s="89" t="s">
        <v>370</v>
      </c>
      <c r="C840" s="181">
        <v>12000</v>
      </c>
      <c r="D840" s="181">
        <v>11025</v>
      </c>
      <c r="E840" s="13">
        <f t="shared" si="24"/>
        <v>11355.75</v>
      </c>
      <c r="F840" s="205">
        <f t="shared" si="25"/>
        <v>12000</v>
      </c>
    </row>
    <row r="841" spans="1:6">
      <c r="A841" s="5"/>
      <c r="B841" s="89"/>
      <c r="C841" s="179">
        <f>SUM(C840)</f>
        <v>12000</v>
      </c>
      <c r="D841" s="92">
        <v>11025</v>
      </c>
      <c r="E841" s="13">
        <f t="shared" ref="E841:E904" si="26">PRODUCT(D841,1.03)</f>
        <v>11355.75</v>
      </c>
      <c r="F841" s="205">
        <f t="shared" ref="F841:F904" si="27">CEILING(E841,1000)</f>
        <v>12000</v>
      </c>
    </row>
    <row r="842" spans="1:6">
      <c r="A842" s="96">
        <v>13010100</v>
      </c>
      <c r="B842" s="33" t="s">
        <v>228</v>
      </c>
      <c r="C842" s="6"/>
      <c r="D842" s="6"/>
      <c r="E842" s="13">
        <f t="shared" si="26"/>
        <v>1.03</v>
      </c>
      <c r="F842" s="205">
        <f t="shared" si="27"/>
        <v>1000</v>
      </c>
    </row>
    <row r="843" spans="1:6">
      <c r="A843" s="11"/>
      <c r="B843" s="10" t="s">
        <v>422</v>
      </c>
      <c r="C843" s="205">
        <v>407880000</v>
      </c>
      <c r="D843" s="106">
        <v>396000000</v>
      </c>
      <c r="E843" s="13">
        <f t="shared" si="26"/>
        <v>407880000</v>
      </c>
      <c r="F843" s="205">
        <f t="shared" si="27"/>
        <v>407880000</v>
      </c>
    </row>
    <row r="844" spans="1:6">
      <c r="A844" s="5"/>
      <c r="B844" s="10"/>
      <c r="C844" s="125">
        <f>SUM(C843)</f>
        <v>407880000</v>
      </c>
      <c r="D844" s="9">
        <f>SUM(D843)</f>
        <v>396000000</v>
      </c>
      <c r="E844" s="13">
        <f t="shared" si="26"/>
        <v>407880000</v>
      </c>
      <c r="F844" s="205">
        <f t="shared" si="27"/>
        <v>407880000</v>
      </c>
    </row>
    <row r="845" spans="1:6">
      <c r="A845" s="5"/>
      <c r="B845" s="89"/>
      <c r="C845" s="6"/>
      <c r="D845" s="6"/>
      <c r="E845" s="13">
        <f t="shared" si="26"/>
        <v>1.03</v>
      </c>
      <c r="F845" s="205">
        <f t="shared" si="27"/>
        <v>1000</v>
      </c>
    </row>
    <row r="846" spans="1:6">
      <c r="A846" s="5"/>
      <c r="B846" s="95" t="s">
        <v>145</v>
      </c>
      <c r="C846" s="9">
        <f>SUM(C841,C844)</f>
        <v>407892000</v>
      </c>
      <c r="D846" s="9">
        <v>396000000</v>
      </c>
      <c r="E846" s="13">
        <f t="shared" si="26"/>
        <v>407880000</v>
      </c>
      <c r="F846" s="205">
        <f t="shared" si="27"/>
        <v>407880000</v>
      </c>
    </row>
    <row r="847" spans="1:6">
      <c r="A847" s="159"/>
      <c r="B847" s="160"/>
      <c r="C847" s="145"/>
      <c r="D847" s="145"/>
      <c r="E847" s="13">
        <f t="shared" si="26"/>
        <v>1.03</v>
      </c>
      <c r="F847" s="205">
        <f t="shared" si="27"/>
        <v>1000</v>
      </c>
    </row>
    <row r="848" spans="1:6">
      <c r="A848" s="161"/>
      <c r="B848" s="162"/>
      <c r="E848" s="13">
        <f t="shared" si="26"/>
        <v>1.03</v>
      </c>
      <c r="F848" s="205">
        <f t="shared" si="27"/>
        <v>1000</v>
      </c>
    </row>
    <row r="849" spans="1:6">
      <c r="A849" s="161"/>
      <c r="B849" s="162"/>
      <c r="E849" s="13">
        <f t="shared" si="26"/>
        <v>1.03</v>
      </c>
      <c r="F849" s="205">
        <f t="shared" si="27"/>
        <v>1000</v>
      </c>
    </row>
    <row r="850" spans="1:6">
      <c r="A850" s="161"/>
      <c r="B850" s="162"/>
      <c r="E850" s="13">
        <f t="shared" si="26"/>
        <v>1.03</v>
      </c>
      <c r="F850" s="205">
        <f t="shared" si="27"/>
        <v>1000</v>
      </c>
    </row>
    <row r="851" spans="1:6">
      <c r="A851" s="161"/>
      <c r="B851" s="162"/>
      <c r="E851" s="13">
        <f t="shared" si="26"/>
        <v>1.03</v>
      </c>
      <c r="F851" s="205">
        <f t="shared" si="27"/>
        <v>1000</v>
      </c>
    </row>
    <row r="852" spans="1:6">
      <c r="A852" s="161"/>
      <c r="B852" s="162"/>
      <c r="E852" s="13">
        <f t="shared" si="26"/>
        <v>1.03</v>
      </c>
      <c r="F852" s="205">
        <f t="shared" si="27"/>
        <v>1000</v>
      </c>
    </row>
    <row r="853" spans="1:6">
      <c r="A853" s="161"/>
      <c r="B853" s="162"/>
      <c r="E853" s="13">
        <f t="shared" si="26"/>
        <v>1.03</v>
      </c>
      <c r="F853" s="205">
        <f t="shared" si="27"/>
        <v>1000</v>
      </c>
    </row>
    <row r="854" spans="1:6">
      <c r="A854" s="161"/>
      <c r="B854" s="162"/>
      <c r="E854" s="13">
        <f t="shared" si="26"/>
        <v>1.03</v>
      </c>
      <c r="F854" s="205">
        <f t="shared" si="27"/>
        <v>1000</v>
      </c>
    </row>
    <row r="855" spans="1:6">
      <c r="A855" s="161"/>
      <c r="B855" s="162"/>
      <c r="E855" s="13">
        <f t="shared" si="26"/>
        <v>1.03</v>
      </c>
      <c r="F855" s="205">
        <f t="shared" si="27"/>
        <v>1000</v>
      </c>
    </row>
    <row r="856" spans="1:6">
      <c r="A856" s="161"/>
      <c r="B856" s="162"/>
      <c r="E856" s="13">
        <f t="shared" si="26"/>
        <v>1.03</v>
      </c>
      <c r="F856" s="205">
        <f t="shared" si="27"/>
        <v>1000</v>
      </c>
    </row>
    <row r="857" spans="1:6">
      <c r="A857" s="161"/>
      <c r="B857" s="162"/>
      <c r="E857" s="13">
        <f t="shared" si="26"/>
        <v>1.03</v>
      </c>
      <c r="F857" s="205">
        <f t="shared" si="27"/>
        <v>1000</v>
      </c>
    </row>
    <row r="858" spans="1:6">
      <c r="A858" s="161"/>
      <c r="B858" s="162"/>
      <c r="E858" s="13">
        <f t="shared" si="26"/>
        <v>1.03</v>
      </c>
      <c r="F858" s="205">
        <f t="shared" si="27"/>
        <v>1000</v>
      </c>
    </row>
    <row r="859" spans="1:6">
      <c r="A859" s="161"/>
      <c r="B859" s="162"/>
      <c r="E859" s="13">
        <f t="shared" si="26"/>
        <v>1.03</v>
      </c>
      <c r="F859" s="205">
        <f t="shared" si="27"/>
        <v>1000</v>
      </c>
    </row>
    <row r="860" spans="1:6">
      <c r="A860" s="161"/>
      <c r="B860" s="162"/>
      <c r="E860" s="13">
        <f t="shared" si="26"/>
        <v>1.03</v>
      </c>
      <c r="F860" s="205">
        <f t="shared" si="27"/>
        <v>1000</v>
      </c>
    </row>
    <row r="861" spans="1:6">
      <c r="A861" s="161"/>
      <c r="B861" s="162"/>
      <c r="E861" s="13">
        <f t="shared" si="26"/>
        <v>1.03</v>
      </c>
      <c r="F861" s="205">
        <f t="shared" si="27"/>
        <v>1000</v>
      </c>
    </row>
    <row r="862" spans="1:6">
      <c r="A862" s="161"/>
      <c r="B862" s="162"/>
      <c r="E862" s="13">
        <f t="shared" si="26"/>
        <v>1.03</v>
      </c>
      <c r="F862" s="205">
        <f t="shared" si="27"/>
        <v>1000</v>
      </c>
    </row>
    <row r="863" spans="1:6">
      <c r="A863" s="161"/>
      <c r="B863" s="162"/>
      <c r="E863" s="13">
        <f t="shared" si="26"/>
        <v>1.03</v>
      </c>
      <c r="F863" s="205">
        <f t="shared" si="27"/>
        <v>1000</v>
      </c>
    </row>
    <row r="864" spans="1:6">
      <c r="A864" s="161"/>
      <c r="B864" s="162"/>
      <c r="E864" s="13">
        <f t="shared" si="26"/>
        <v>1.03</v>
      </c>
      <c r="F864" s="205">
        <f t="shared" si="27"/>
        <v>1000</v>
      </c>
    </row>
    <row r="865" spans="1:6">
      <c r="A865" s="161"/>
      <c r="B865" s="162"/>
      <c r="E865" s="13">
        <f t="shared" si="26"/>
        <v>1.03</v>
      </c>
      <c r="F865" s="205">
        <f t="shared" si="27"/>
        <v>1000</v>
      </c>
    </row>
    <row r="866" spans="1:6">
      <c r="A866" s="161"/>
      <c r="B866" s="162"/>
      <c r="E866" s="13">
        <f t="shared" si="26"/>
        <v>1.03</v>
      </c>
      <c r="F866" s="205">
        <f t="shared" si="27"/>
        <v>1000</v>
      </c>
    </row>
    <row r="867" spans="1:6">
      <c r="A867" s="161"/>
      <c r="B867" s="162"/>
      <c r="E867" s="13">
        <f t="shared" si="26"/>
        <v>1.03</v>
      </c>
      <c r="F867" s="205">
        <f t="shared" si="27"/>
        <v>1000</v>
      </c>
    </row>
    <row r="868" spans="1:6">
      <c r="A868" s="161"/>
      <c r="B868" s="162"/>
      <c r="E868" s="13">
        <f t="shared" si="26"/>
        <v>1.03</v>
      </c>
      <c r="F868" s="205">
        <f t="shared" si="27"/>
        <v>1000</v>
      </c>
    </row>
    <row r="869" spans="1:6">
      <c r="A869" s="161"/>
      <c r="B869" s="162"/>
      <c r="E869" s="13">
        <f t="shared" si="26"/>
        <v>1.03</v>
      </c>
      <c r="F869" s="205">
        <f t="shared" si="27"/>
        <v>1000</v>
      </c>
    </row>
    <row r="870" spans="1:6">
      <c r="A870" s="161"/>
      <c r="B870" s="162"/>
      <c r="E870" s="13">
        <f t="shared" si="26"/>
        <v>1.03</v>
      </c>
      <c r="F870" s="205">
        <f t="shared" si="27"/>
        <v>1000</v>
      </c>
    </row>
    <row r="871" spans="1:6">
      <c r="A871" s="161"/>
      <c r="B871" s="162"/>
      <c r="E871" s="13">
        <f t="shared" si="26"/>
        <v>1.03</v>
      </c>
      <c r="F871" s="205">
        <f t="shared" si="27"/>
        <v>1000</v>
      </c>
    </row>
    <row r="872" spans="1:6">
      <c r="A872" s="161"/>
      <c r="B872" s="162"/>
      <c r="E872" s="13">
        <f t="shared" si="26"/>
        <v>1.03</v>
      </c>
      <c r="F872" s="205">
        <f t="shared" si="27"/>
        <v>1000</v>
      </c>
    </row>
    <row r="873" spans="1:6">
      <c r="A873" s="161"/>
      <c r="B873" s="162"/>
      <c r="E873" s="13">
        <f t="shared" si="26"/>
        <v>1.03</v>
      </c>
      <c r="F873" s="205">
        <f t="shared" si="27"/>
        <v>1000</v>
      </c>
    </row>
    <row r="874" spans="1:6">
      <c r="A874" s="161"/>
      <c r="B874" s="162"/>
      <c r="E874" s="13">
        <f t="shared" si="26"/>
        <v>1.03</v>
      </c>
      <c r="F874" s="205">
        <f t="shared" si="27"/>
        <v>1000</v>
      </c>
    </row>
    <row r="875" spans="1:6">
      <c r="A875" s="161"/>
      <c r="B875" s="162"/>
      <c r="E875" s="13">
        <f t="shared" si="26"/>
        <v>1.03</v>
      </c>
      <c r="F875" s="205">
        <f t="shared" si="27"/>
        <v>1000</v>
      </c>
    </row>
    <row r="876" spans="1:6">
      <c r="A876" s="240" t="s">
        <v>0</v>
      </c>
      <c r="B876" s="240"/>
      <c r="C876" s="240"/>
      <c r="D876" s="240"/>
      <c r="E876" s="13">
        <f t="shared" si="26"/>
        <v>1.03</v>
      </c>
      <c r="F876" s="205">
        <f t="shared" si="27"/>
        <v>1000</v>
      </c>
    </row>
    <row r="877" spans="1:6">
      <c r="A877" s="240" t="s">
        <v>435</v>
      </c>
      <c r="B877" s="240"/>
      <c r="C877" s="240"/>
      <c r="D877" s="240"/>
      <c r="E877" s="13">
        <f t="shared" si="26"/>
        <v>1.03</v>
      </c>
      <c r="F877" s="205">
        <f t="shared" si="27"/>
        <v>1000</v>
      </c>
    </row>
    <row r="878" spans="1:6">
      <c r="A878" s="240" t="s">
        <v>239</v>
      </c>
      <c r="B878" s="240"/>
      <c r="C878" s="240"/>
      <c r="D878" s="240"/>
      <c r="E878" s="13">
        <f t="shared" si="26"/>
        <v>1.03</v>
      </c>
      <c r="F878" s="205">
        <f t="shared" si="27"/>
        <v>1000</v>
      </c>
    </row>
    <row r="879" spans="1:6">
      <c r="A879" s="147"/>
      <c r="B879" s="148"/>
      <c r="C879" s="149"/>
      <c r="D879" s="149"/>
      <c r="E879" s="13">
        <f t="shared" si="26"/>
        <v>1.03</v>
      </c>
      <c r="F879" s="205">
        <f t="shared" si="27"/>
        <v>1000</v>
      </c>
    </row>
    <row r="880" spans="1:6">
      <c r="A880" s="150" t="s">
        <v>257</v>
      </c>
      <c r="B880" s="151" t="s">
        <v>237</v>
      </c>
      <c r="C880" s="152"/>
      <c r="D880" s="153"/>
      <c r="E880" s="13">
        <f t="shared" si="26"/>
        <v>1.03</v>
      </c>
      <c r="F880" s="205">
        <f t="shared" si="27"/>
        <v>1000</v>
      </c>
    </row>
    <row r="881" spans="1:6">
      <c r="A881" s="52" t="s">
        <v>232</v>
      </c>
      <c r="B881" s="4" t="s">
        <v>91</v>
      </c>
      <c r="C881" s="183" t="s">
        <v>436</v>
      </c>
      <c r="D881" s="193" t="s">
        <v>421</v>
      </c>
      <c r="E881" s="13">
        <f t="shared" si="26"/>
        <v>1.03</v>
      </c>
      <c r="F881" s="205">
        <f t="shared" si="27"/>
        <v>1000</v>
      </c>
    </row>
    <row r="882" spans="1:6">
      <c r="A882" s="52" t="s">
        <v>229</v>
      </c>
      <c r="B882" s="8"/>
      <c r="C882" s="184" t="s">
        <v>31</v>
      </c>
      <c r="D882" s="194" t="s">
        <v>31</v>
      </c>
      <c r="E882" s="13">
        <f t="shared" si="26"/>
        <v>1.03</v>
      </c>
      <c r="F882" s="205">
        <f t="shared" si="27"/>
        <v>1000</v>
      </c>
    </row>
    <row r="883" spans="1:6">
      <c r="A883" s="5">
        <v>13010100</v>
      </c>
      <c r="B883" s="97" t="s">
        <v>228</v>
      </c>
      <c r="C883" s="6"/>
      <c r="D883" s="6"/>
      <c r="E883" s="13">
        <f t="shared" si="26"/>
        <v>1.03</v>
      </c>
      <c r="F883" s="205">
        <f t="shared" si="27"/>
        <v>1000</v>
      </c>
    </row>
    <row r="884" spans="1:6">
      <c r="A884" s="11"/>
      <c r="B884" s="89" t="s">
        <v>222</v>
      </c>
      <c r="C884" s="6"/>
      <c r="D884" s="181"/>
      <c r="E884" s="13">
        <f t="shared" si="26"/>
        <v>1.03</v>
      </c>
      <c r="F884" s="205">
        <f t="shared" si="27"/>
        <v>1000</v>
      </c>
    </row>
    <row r="885" spans="1:6">
      <c r="A885" s="5"/>
      <c r="B885" s="98" t="s">
        <v>223</v>
      </c>
      <c r="C885" s="6"/>
      <c r="D885" s="181"/>
      <c r="E885" s="13">
        <f t="shared" si="26"/>
        <v>1.03</v>
      </c>
      <c r="F885" s="205">
        <f t="shared" si="27"/>
        <v>1000</v>
      </c>
    </row>
    <row r="886" spans="1:6">
      <c r="A886" s="5"/>
      <c r="B886" s="89" t="s">
        <v>224</v>
      </c>
      <c r="C886" s="6">
        <v>977955000</v>
      </c>
      <c r="D886" s="180"/>
      <c r="E886" s="13">
        <f t="shared" si="26"/>
        <v>1.03</v>
      </c>
      <c r="F886" s="205">
        <f t="shared" si="27"/>
        <v>1000</v>
      </c>
    </row>
    <row r="887" spans="1:6">
      <c r="A887" s="5"/>
      <c r="B887" s="85" t="s">
        <v>371</v>
      </c>
      <c r="C887" s="181">
        <v>26573000</v>
      </c>
      <c r="D887" s="181">
        <v>25798500</v>
      </c>
      <c r="E887" s="13">
        <f t="shared" si="26"/>
        <v>26572455</v>
      </c>
      <c r="F887" s="205">
        <f t="shared" si="27"/>
        <v>26573000</v>
      </c>
    </row>
    <row r="888" spans="1:6">
      <c r="A888" s="5"/>
      <c r="B888" s="10"/>
      <c r="C888" s="125"/>
      <c r="D888" s="9"/>
      <c r="E888" s="13">
        <f t="shared" si="26"/>
        <v>1.03</v>
      </c>
      <c r="F888" s="205">
        <f t="shared" si="27"/>
        <v>1000</v>
      </c>
    </row>
    <row r="889" spans="1:6">
      <c r="A889" s="5"/>
      <c r="B889" s="89"/>
      <c r="C889" s="6"/>
      <c r="D889" s="181"/>
      <c r="E889" s="13">
        <f t="shared" si="26"/>
        <v>1.03</v>
      </c>
      <c r="F889" s="205">
        <f t="shared" si="27"/>
        <v>1000</v>
      </c>
    </row>
    <row r="890" spans="1:6">
      <c r="A890" s="5"/>
      <c r="B890" s="95" t="s">
        <v>145</v>
      </c>
      <c r="C890" s="92">
        <f>SUM(C886:C887)</f>
        <v>1004528000</v>
      </c>
      <c r="D890" s="92">
        <v>25798500</v>
      </c>
      <c r="E890" s="13">
        <f t="shared" si="26"/>
        <v>26572455</v>
      </c>
      <c r="F890" s="205">
        <f t="shared" si="27"/>
        <v>26573000</v>
      </c>
    </row>
    <row r="891" spans="1:6">
      <c r="A891" s="159"/>
      <c r="B891" s="160"/>
      <c r="C891" s="145"/>
      <c r="D891" s="195"/>
      <c r="E891" s="13">
        <f t="shared" si="26"/>
        <v>1.03</v>
      </c>
      <c r="F891" s="205">
        <f t="shared" si="27"/>
        <v>1000</v>
      </c>
    </row>
    <row r="892" spans="1:6">
      <c r="A892" s="161"/>
      <c r="B892" s="13"/>
      <c r="E892" s="13">
        <f t="shared" si="26"/>
        <v>1.03</v>
      </c>
      <c r="F892" s="205">
        <f t="shared" si="27"/>
        <v>1000</v>
      </c>
    </row>
    <row r="893" spans="1:6">
      <c r="A893" s="161"/>
      <c r="B893" s="13"/>
      <c r="E893" s="13">
        <f t="shared" si="26"/>
        <v>1.03</v>
      </c>
      <c r="F893" s="205">
        <f t="shared" si="27"/>
        <v>1000</v>
      </c>
    </row>
    <row r="894" spans="1:6">
      <c r="A894" s="161"/>
      <c r="B894" s="162"/>
      <c r="E894" s="13">
        <f t="shared" si="26"/>
        <v>1.03</v>
      </c>
      <c r="F894" s="205">
        <f t="shared" si="27"/>
        <v>1000</v>
      </c>
    </row>
    <row r="895" spans="1:6">
      <c r="A895" s="161"/>
      <c r="B895" s="162"/>
      <c r="E895" s="13">
        <f t="shared" si="26"/>
        <v>1.03</v>
      </c>
      <c r="F895" s="205">
        <f t="shared" si="27"/>
        <v>1000</v>
      </c>
    </row>
    <row r="896" spans="1:6">
      <c r="A896" s="161"/>
      <c r="B896" s="162"/>
      <c r="E896" s="13">
        <f t="shared" si="26"/>
        <v>1.03</v>
      </c>
      <c r="F896" s="205">
        <f t="shared" si="27"/>
        <v>1000</v>
      </c>
    </row>
    <row r="897" spans="1:6">
      <c r="A897" s="161"/>
      <c r="B897" s="162"/>
      <c r="E897" s="13">
        <f t="shared" si="26"/>
        <v>1.03</v>
      </c>
      <c r="F897" s="205">
        <f t="shared" si="27"/>
        <v>1000</v>
      </c>
    </row>
    <row r="898" spans="1:6">
      <c r="A898" s="161"/>
      <c r="B898" s="162"/>
      <c r="E898" s="13">
        <f t="shared" si="26"/>
        <v>1.03</v>
      </c>
      <c r="F898" s="205">
        <f t="shared" si="27"/>
        <v>1000</v>
      </c>
    </row>
    <row r="899" spans="1:6">
      <c r="A899" s="161"/>
      <c r="B899" s="162"/>
      <c r="E899" s="13">
        <f t="shared" si="26"/>
        <v>1.03</v>
      </c>
      <c r="F899" s="205">
        <f t="shared" si="27"/>
        <v>1000</v>
      </c>
    </row>
    <row r="900" spans="1:6">
      <c r="A900" s="161"/>
      <c r="B900" s="162"/>
      <c r="E900" s="13">
        <f t="shared" si="26"/>
        <v>1.03</v>
      </c>
      <c r="F900" s="205">
        <f t="shared" si="27"/>
        <v>1000</v>
      </c>
    </row>
    <row r="901" spans="1:6">
      <c r="A901" s="161"/>
      <c r="B901" s="162"/>
      <c r="E901" s="13">
        <f t="shared" si="26"/>
        <v>1.03</v>
      </c>
      <c r="F901" s="205">
        <f t="shared" si="27"/>
        <v>1000</v>
      </c>
    </row>
    <row r="902" spans="1:6">
      <c r="A902" s="161"/>
      <c r="B902" s="162"/>
      <c r="E902" s="13">
        <f t="shared" si="26"/>
        <v>1.03</v>
      </c>
      <c r="F902" s="205">
        <f t="shared" si="27"/>
        <v>1000</v>
      </c>
    </row>
    <row r="903" spans="1:6">
      <c r="A903" s="161"/>
      <c r="B903" s="162"/>
      <c r="E903" s="13">
        <f t="shared" si="26"/>
        <v>1.03</v>
      </c>
      <c r="F903" s="205">
        <f t="shared" si="27"/>
        <v>1000</v>
      </c>
    </row>
    <row r="904" spans="1:6">
      <c r="A904" s="161"/>
      <c r="B904" s="162"/>
      <c r="E904" s="13">
        <f t="shared" si="26"/>
        <v>1.03</v>
      </c>
      <c r="F904" s="205">
        <f t="shared" si="27"/>
        <v>1000</v>
      </c>
    </row>
    <row r="905" spans="1:6">
      <c r="A905" s="161"/>
      <c r="B905" s="162"/>
      <c r="E905" s="13">
        <f t="shared" ref="E905:E968" si="28">PRODUCT(D905,1.03)</f>
        <v>1.03</v>
      </c>
      <c r="F905" s="205">
        <f t="shared" ref="F905:F968" si="29">CEILING(E905,1000)</f>
        <v>1000</v>
      </c>
    </row>
    <row r="906" spans="1:6">
      <c r="A906" s="161"/>
      <c r="B906" s="162"/>
      <c r="E906" s="13">
        <f t="shared" si="28"/>
        <v>1.03</v>
      </c>
      <c r="F906" s="205">
        <f t="shared" si="29"/>
        <v>1000</v>
      </c>
    </row>
    <row r="907" spans="1:6">
      <c r="A907" s="161"/>
      <c r="B907" s="162"/>
      <c r="E907" s="13">
        <f t="shared" si="28"/>
        <v>1.03</v>
      </c>
      <c r="F907" s="205">
        <f t="shared" si="29"/>
        <v>1000</v>
      </c>
    </row>
    <row r="908" spans="1:6">
      <c r="A908" s="161"/>
      <c r="B908" s="162"/>
      <c r="E908" s="13">
        <f t="shared" si="28"/>
        <v>1.03</v>
      </c>
      <c r="F908" s="205">
        <f t="shared" si="29"/>
        <v>1000</v>
      </c>
    </row>
    <row r="909" spans="1:6">
      <c r="A909" s="161"/>
      <c r="B909" s="162"/>
      <c r="E909" s="13">
        <f t="shared" si="28"/>
        <v>1.03</v>
      </c>
      <c r="F909" s="205">
        <f t="shared" si="29"/>
        <v>1000</v>
      </c>
    </row>
    <row r="910" spans="1:6">
      <c r="A910" s="161"/>
      <c r="B910" s="162"/>
      <c r="E910" s="13">
        <f t="shared" si="28"/>
        <v>1.03</v>
      </c>
      <c r="F910" s="205">
        <f t="shared" si="29"/>
        <v>1000</v>
      </c>
    </row>
    <row r="911" spans="1:6">
      <c r="A911" s="161"/>
      <c r="B911" s="162"/>
      <c r="E911" s="13">
        <f t="shared" si="28"/>
        <v>1.03</v>
      </c>
      <c r="F911" s="205">
        <f t="shared" si="29"/>
        <v>1000</v>
      </c>
    </row>
    <row r="912" spans="1:6">
      <c r="A912" s="161"/>
      <c r="B912" s="162"/>
      <c r="E912" s="13">
        <f t="shared" si="28"/>
        <v>1.03</v>
      </c>
      <c r="F912" s="205">
        <f t="shared" si="29"/>
        <v>1000</v>
      </c>
    </row>
    <row r="913" spans="1:6">
      <c r="A913" s="161"/>
      <c r="B913" s="162"/>
      <c r="E913" s="13">
        <f t="shared" si="28"/>
        <v>1.03</v>
      </c>
      <c r="F913" s="205">
        <f t="shared" si="29"/>
        <v>1000</v>
      </c>
    </row>
    <row r="914" spans="1:6">
      <c r="A914" s="161"/>
      <c r="B914" s="162"/>
      <c r="E914" s="13">
        <f t="shared" si="28"/>
        <v>1.03</v>
      </c>
      <c r="F914" s="205">
        <f t="shared" si="29"/>
        <v>1000</v>
      </c>
    </row>
    <row r="915" spans="1:6">
      <c r="A915" s="161"/>
      <c r="B915" s="162"/>
      <c r="E915" s="13">
        <f t="shared" si="28"/>
        <v>1.03</v>
      </c>
      <c r="F915" s="205">
        <f t="shared" si="29"/>
        <v>1000</v>
      </c>
    </row>
    <row r="916" spans="1:6">
      <c r="A916" s="161"/>
      <c r="B916" s="162"/>
      <c r="E916" s="13">
        <f t="shared" si="28"/>
        <v>1.03</v>
      </c>
      <c r="F916" s="205">
        <f t="shared" si="29"/>
        <v>1000</v>
      </c>
    </row>
    <row r="917" spans="1:6">
      <c r="A917" s="161"/>
      <c r="B917" s="162"/>
      <c r="E917" s="13">
        <f t="shared" si="28"/>
        <v>1.03</v>
      </c>
      <c r="F917" s="205">
        <f t="shared" si="29"/>
        <v>1000</v>
      </c>
    </row>
    <row r="918" spans="1:6">
      <c r="A918" s="161"/>
      <c r="B918" s="162"/>
      <c r="E918" s="13">
        <f t="shared" si="28"/>
        <v>1.03</v>
      </c>
      <c r="F918" s="205">
        <f t="shared" si="29"/>
        <v>1000</v>
      </c>
    </row>
    <row r="919" spans="1:6">
      <c r="A919" s="161"/>
      <c r="B919" s="162"/>
      <c r="E919" s="13">
        <f t="shared" si="28"/>
        <v>1.03</v>
      </c>
      <c r="F919" s="205">
        <f t="shared" si="29"/>
        <v>1000</v>
      </c>
    </row>
    <row r="920" spans="1:6">
      <c r="A920" s="240" t="s">
        <v>0</v>
      </c>
      <c r="B920" s="240"/>
      <c r="C920" s="240"/>
      <c r="D920" s="240"/>
      <c r="E920" s="13">
        <f t="shared" si="28"/>
        <v>1.03</v>
      </c>
      <c r="F920" s="205">
        <f t="shared" si="29"/>
        <v>1000</v>
      </c>
    </row>
    <row r="921" spans="1:6">
      <c r="A921" s="240" t="s">
        <v>435</v>
      </c>
      <c r="B921" s="240"/>
      <c r="C921" s="240"/>
      <c r="D921" s="240"/>
      <c r="E921" s="13">
        <f t="shared" si="28"/>
        <v>1.03</v>
      </c>
      <c r="F921" s="205">
        <f t="shared" si="29"/>
        <v>1000</v>
      </c>
    </row>
    <row r="922" spans="1:6">
      <c r="A922" s="240" t="s">
        <v>271</v>
      </c>
      <c r="B922" s="240"/>
      <c r="C922" s="240"/>
      <c r="D922" s="240"/>
      <c r="E922" s="13">
        <f t="shared" si="28"/>
        <v>1.03</v>
      </c>
      <c r="F922" s="205">
        <f t="shared" si="29"/>
        <v>1000</v>
      </c>
    </row>
    <row r="923" spans="1:6">
      <c r="A923" s="147"/>
      <c r="B923" s="148"/>
      <c r="C923" s="149"/>
      <c r="D923" s="149"/>
      <c r="E923" s="13">
        <f t="shared" si="28"/>
        <v>1.03</v>
      </c>
      <c r="F923" s="205">
        <f t="shared" si="29"/>
        <v>1000</v>
      </c>
    </row>
    <row r="924" spans="1:6">
      <c r="A924" s="150" t="s">
        <v>257</v>
      </c>
      <c r="B924" s="151" t="s">
        <v>372</v>
      </c>
      <c r="C924" s="152"/>
      <c r="D924" s="153"/>
      <c r="E924" s="13">
        <f t="shared" si="28"/>
        <v>1.03</v>
      </c>
      <c r="F924" s="205">
        <f t="shared" si="29"/>
        <v>1000</v>
      </c>
    </row>
    <row r="925" spans="1:6">
      <c r="A925" s="52" t="s">
        <v>232</v>
      </c>
      <c r="B925" s="4" t="s">
        <v>34</v>
      </c>
      <c r="C925" s="183" t="s">
        <v>436</v>
      </c>
      <c r="D925" s="193" t="s">
        <v>421</v>
      </c>
      <c r="E925" s="13">
        <f t="shared" si="28"/>
        <v>1.03</v>
      </c>
      <c r="F925" s="205">
        <f t="shared" si="29"/>
        <v>1000</v>
      </c>
    </row>
    <row r="926" spans="1:6">
      <c r="A926" s="52" t="s">
        <v>229</v>
      </c>
      <c r="B926" s="8"/>
      <c r="C926" s="184" t="s">
        <v>31</v>
      </c>
      <c r="D926" s="194" t="s">
        <v>31</v>
      </c>
      <c r="E926" s="13">
        <f t="shared" si="28"/>
        <v>1.03</v>
      </c>
      <c r="F926" s="205">
        <f t="shared" si="29"/>
        <v>1000</v>
      </c>
    </row>
    <row r="927" spans="1:6">
      <c r="A927" s="5">
        <v>13010100</v>
      </c>
      <c r="B927" s="97" t="s">
        <v>228</v>
      </c>
      <c r="C927" s="6"/>
      <c r="D927" s="6"/>
      <c r="E927" s="13">
        <f t="shared" si="28"/>
        <v>1.03</v>
      </c>
      <c r="F927" s="205">
        <f t="shared" si="29"/>
        <v>1000</v>
      </c>
    </row>
    <row r="928" spans="1:6">
      <c r="A928" s="5"/>
      <c r="B928" s="10" t="s">
        <v>373</v>
      </c>
      <c r="C928" s="181">
        <v>46324000</v>
      </c>
      <c r="D928" s="180">
        <v>44974282.5</v>
      </c>
      <c r="E928" s="13">
        <f t="shared" si="28"/>
        <v>46323510.975000001</v>
      </c>
      <c r="F928" s="205">
        <f t="shared" si="29"/>
        <v>46324000</v>
      </c>
    </row>
    <row r="929" spans="1:6">
      <c r="A929" s="5"/>
      <c r="B929" s="10" t="s">
        <v>374</v>
      </c>
      <c r="C929" s="181">
        <v>95647000</v>
      </c>
      <c r="D929" s="180">
        <v>92860267.5</v>
      </c>
      <c r="E929" s="13">
        <f t="shared" si="28"/>
        <v>95646075.525000006</v>
      </c>
      <c r="F929" s="205">
        <f t="shared" si="29"/>
        <v>95647000</v>
      </c>
    </row>
    <row r="930" spans="1:6">
      <c r="A930" s="5"/>
      <c r="B930" s="10" t="s">
        <v>375</v>
      </c>
      <c r="C930" s="181">
        <v>191293000</v>
      </c>
      <c r="D930" s="180">
        <v>185720535</v>
      </c>
      <c r="E930" s="13">
        <f t="shared" si="28"/>
        <v>191292151.05000001</v>
      </c>
      <c r="F930" s="205">
        <f t="shared" si="29"/>
        <v>191293000</v>
      </c>
    </row>
    <row r="931" spans="1:6">
      <c r="A931" s="5"/>
      <c r="B931" s="8"/>
      <c r="C931" s="125"/>
      <c r="D931" s="9"/>
      <c r="E931" s="13">
        <f t="shared" si="28"/>
        <v>1.03</v>
      </c>
      <c r="F931" s="205">
        <f t="shared" si="29"/>
        <v>1000</v>
      </c>
    </row>
    <row r="932" spans="1:6">
      <c r="A932" s="5"/>
      <c r="B932" s="8"/>
      <c r="C932" s="6"/>
      <c r="D932" s="6"/>
      <c r="E932" s="13">
        <f t="shared" si="28"/>
        <v>1.03</v>
      </c>
      <c r="F932" s="205">
        <f t="shared" si="29"/>
        <v>1000</v>
      </c>
    </row>
    <row r="933" spans="1:6">
      <c r="A933" s="5"/>
      <c r="B933" s="99" t="s">
        <v>145</v>
      </c>
      <c r="C933" s="9">
        <f>SUM(C928:C932)</f>
        <v>333264000</v>
      </c>
      <c r="D933" s="9">
        <v>323555085</v>
      </c>
      <c r="E933" s="13">
        <f t="shared" si="28"/>
        <v>333261737.55000001</v>
      </c>
      <c r="F933" s="205">
        <f t="shared" si="29"/>
        <v>333262000</v>
      </c>
    </row>
    <row r="934" spans="1:6">
      <c r="A934" s="159"/>
      <c r="B934" s="164"/>
      <c r="C934" s="176"/>
      <c r="D934" s="190"/>
      <c r="E934" s="13">
        <f t="shared" si="28"/>
        <v>1.03</v>
      </c>
      <c r="F934" s="205">
        <f t="shared" si="29"/>
        <v>1000</v>
      </c>
    </row>
    <row r="935" spans="1:6">
      <c r="A935" s="161"/>
      <c r="B935" s="165"/>
      <c r="C935" s="175"/>
      <c r="D935" s="187"/>
      <c r="E935" s="13">
        <f t="shared" si="28"/>
        <v>1.03</v>
      </c>
      <c r="F935" s="205">
        <f t="shared" si="29"/>
        <v>1000</v>
      </c>
    </row>
    <row r="936" spans="1:6">
      <c r="A936" s="161"/>
      <c r="B936" s="165"/>
      <c r="C936" s="175"/>
      <c r="D936" s="187"/>
      <c r="E936" s="13">
        <f t="shared" si="28"/>
        <v>1.03</v>
      </c>
      <c r="F936" s="205">
        <f t="shared" si="29"/>
        <v>1000</v>
      </c>
    </row>
    <row r="937" spans="1:6">
      <c r="A937" s="161"/>
      <c r="B937" s="165"/>
      <c r="C937" s="175"/>
      <c r="D937" s="187"/>
      <c r="E937" s="13">
        <f t="shared" si="28"/>
        <v>1.03</v>
      </c>
      <c r="F937" s="205">
        <f t="shared" si="29"/>
        <v>1000</v>
      </c>
    </row>
    <row r="938" spans="1:6">
      <c r="A938" s="161"/>
      <c r="B938" s="165"/>
      <c r="C938" s="175"/>
      <c r="D938" s="187"/>
      <c r="E938" s="13">
        <f t="shared" si="28"/>
        <v>1.03</v>
      </c>
      <c r="F938" s="205">
        <f t="shared" si="29"/>
        <v>1000</v>
      </c>
    </row>
    <row r="939" spans="1:6">
      <c r="A939" s="161"/>
      <c r="B939" s="165"/>
      <c r="C939" s="175"/>
      <c r="D939" s="187"/>
      <c r="E939" s="13">
        <f t="shared" si="28"/>
        <v>1.03</v>
      </c>
      <c r="F939" s="205">
        <f t="shared" si="29"/>
        <v>1000</v>
      </c>
    </row>
    <row r="940" spans="1:6">
      <c r="A940" s="161"/>
      <c r="B940" s="165"/>
      <c r="C940" s="175"/>
      <c r="D940" s="187"/>
      <c r="E940" s="13">
        <f t="shared" si="28"/>
        <v>1.03</v>
      </c>
      <c r="F940" s="205">
        <f t="shared" si="29"/>
        <v>1000</v>
      </c>
    </row>
    <row r="941" spans="1:6">
      <c r="A941" s="161"/>
      <c r="B941" s="165"/>
      <c r="C941" s="175"/>
      <c r="D941" s="187"/>
      <c r="E941" s="13">
        <f t="shared" si="28"/>
        <v>1.03</v>
      </c>
      <c r="F941" s="205">
        <f t="shared" si="29"/>
        <v>1000</v>
      </c>
    </row>
    <row r="942" spans="1:6">
      <c r="A942" s="161"/>
      <c r="B942" s="165"/>
      <c r="C942" s="175"/>
      <c r="D942" s="187"/>
      <c r="E942" s="13">
        <f t="shared" si="28"/>
        <v>1.03</v>
      </c>
      <c r="F942" s="205">
        <f t="shared" si="29"/>
        <v>1000</v>
      </c>
    </row>
    <row r="943" spans="1:6">
      <c r="A943" s="161"/>
      <c r="B943" s="165"/>
      <c r="C943" s="175"/>
      <c r="D943" s="187"/>
      <c r="E943" s="13">
        <f t="shared" si="28"/>
        <v>1.03</v>
      </c>
      <c r="F943" s="205">
        <f t="shared" si="29"/>
        <v>1000</v>
      </c>
    </row>
    <row r="944" spans="1:6">
      <c r="A944" s="161"/>
      <c r="B944" s="165"/>
      <c r="C944" s="175"/>
      <c r="D944" s="187"/>
      <c r="E944" s="13">
        <f t="shared" si="28"/>
        <v>1.03</v>
      </c>
      <c r="F944" s="205">
        <f t="shared" si="29"/>
        <v>1000</v>
      </c>
    </row>
    <row r="945" spans="1:6">
      <c r="A945" s="161"/>
      <c r="B945" s="165"/>
      <c r="C945" s="175"/>
      <c r="D945" s="187"/>
      <c r="E945" s="13">
        <f t="shared" si="28"/>
        <v>1.03</v>
      </c>
      <c r="F945" s="205">
        <f t="shared" si="29"/>
        <v>1000</v>
      </c>
    </row>
    <row r="946" spans="1:6">
      <c r="A946" s="161"/>
      <c r="B946" s="165"/>
      <c r="C946" s="175"/>
      <c r="D946" s="187"/>
      <c r="E946" s="13">
        <f t="shared" si="28"/>
        <v>1.03</v>
      </c>
      <c r="F946" s="205">
        <f t="shared" si="29"/>
        <v>1000</v>
      </c>
    </row>
    <row r="947" spans="1:6">
      <c r="A947" s="161"/>
      <c r="B947" s="165"/>
      <c r="C947" s="175"/>
      <c r="D947" s="187"/>
      <c r="E947" s="13">
        <f t="shared" si="28"/>
        <v>1.03</v>
      </c>
      <c r="F947" s="205">
        <f t="shared" si="29"/>
        <v>1000</v>
      </c>
    </row>
    <row r="948" spans="1:6">
      <c r="A948" s="161"/>
      <c r="B948" s="165"/>
      <c r="C948" s="175"/>
      <c r="D948" s="187"/>
      <c r="E948" s="13">
        <f t="shared" si="28"/>
        <v>1.03</v>
      </c>
      <c r="F948" s="205">
        <f t="shared" si="29"/>
        <v>1000</v>
      </c>
    </row>
    <row r="949" spans="1:6">
      <c r="A949" s="161"/>
      <c r="B949" s="165"/>
      <c r="C949" s="175"/>
      <c r="D949" s="187"/>
      <c r="E949" s="13">
        <f t="shared" si="28"/>
        <v>1.03</v>
      </c>
      <c r="F949" s="205">
        <f t="shared" si="29"/>
        <v>1000</v>
      </c>
    </row>
    <row r="950" spans="1:6">
      <c r="A950" s="161"/>
      <c r="B950" s="165"/>
      <c r="C950" s="175"/>
      <c r="D950" s="187"/>
      <c r="E950" s="13">
        <f t="shared" si="28"/>
        <v>1.03</v>
      </c>
      <c r="F950" s="205">
        <f t="shared" si="29"/>
        <v>1000</v>
      </c>
    </row>
    <row r="951" spans="1:6">
      <c r="A951" s="161"/>
      <c r="B951" s="165"/>
      <c r="C951" s="175"/>
      <c r="D951" s="187"/>
      <c r="E951" s="13">
        <f t="shared" si="28"/>
        <v>1.03</v>
      </c>
      <c r="F951" s="205">
        <f t="shared" si="29"/>
        <v>1000</v>
      </c>
    </row>
    <row r="952" spans="1:6">
      <c r="A952" s="161"/>
      <c r="B952" s="165"/>
      <c r="C952" s="175"/>
      <c r="D952" s="187"/>
      <c r="E952" s="13">
        <f t="shared" si="28"/>
        <v>1.03</v>
      </c>
      <c r="F952" s="205">
        <f t="shared" si="29"/>
        <v>1000</v>
      </c>
    </row>
    <row r="953" spans="1:6">
      <c r="A953" s="161"/>
      <c r="B953" s="165"/>
      <c r="C953" s="175"/>
      <c r="D953" s="187"/>
      <c r="E953" s="13">
        <f t="shared" si="28"/>
        <v>1.03</v>
      </c>
      <c r="F953" s="205">
        <f t="shared" si="29"/>
        <v>1000</v>
      </c>
    </row>
    <row r="954" spans="1:6">
      <c r="A954" s="161"/>
      <c r="B954" s="165"/>
      <c r="C954" s="175"/>
      <c r="D954" s="187"/>
      <c r="E954" s="13">
        <f t="shared" si="28"/>
        <v>1.03</v>
      </c>
      <c r="F954" s="205">
        <f t="shared" si="29"/>
        <v>1000</v>
      </c>
    </row>
    <row r="955" spans="1:6">
      <c r="A955" s="161"/>
      <c r="B955" s="165"/>
      <c r="C955" s="175"/>
      <c r="D955" s="187"/>
      <c r="E955" s="13">
        <f t="shared" si="28"/>
        <v>1.03</v>
      </c>
      <c r="F955" s="205">
        <f t="shared" si="29"/>
        <v>1000</v>
      </c>
    </row>
    <row r="956" spans="1:6">
      <c r="A956" s="161"/>
      <c r="B956" s="165"/>
      <c r="C956" s="175"/>
      <c r="D956" s="187"/>
      <c r="E956" s="13">
        <f t="shared" si="28"/>
        <v>1.03</v>
      </c>
      <c r="F956" s="205">
        <f t="shared" si="29"/>
        <v>1000</v>
      </c>
    </row>
    <row r="957" spans="1:6">
      <c r="A957" s="161"/>
      <c r="B957" s="165"/>
      <c r="C957" s="175"/>
      <c r="D957" s="187"/>
      <c r="E957" s="13">
        <f t="shared" si="28"/>
        <v>1.03</v>
      </c>
      <c r="F957" s="205">
        <f t="shared" si="29"/>
        <v>1000</v>
      </c>
    </row>
    <row r="958" spans="1:6">
      <c r="A958" s="161"/>
      <c r="B958" s="165"/>
      <c r="C958" s="175"/>
      <c r="D958" s="187"/>
      <c r="E958" s="13">
        <f t="shared" si="28"/>
        <v>1.03</v>
      </c>
      <c r="F958" s="205">
        <f t="shared" si="29"/>
        <v>1000</v>
      </c>
    </row>
    <row r="959" spans="1:6">
      <c r="A959" s="161"/>
      <c r="B959" s="165"/>
      <c r="C959" s="175"/>
      <c r="D959" s="187"/>
      <c r="E959" s="13">
        <f t="shared" si="28"/>
        <v>1.03</v>
      </c>
      <c r="F959" s="205">
        <f t="shared" si="29"/>
        <v>1000</v>
      </c>
    </row>
    <row r="960" spans="1:6">
      <c r="A960" s="161"/>
      <c r="B960" s="165"/>
      <c r="C960" s="175"/>
      <c r="D960" s="187"/>
      <c r="E960" s="13">
        <f t="shared" si="28"/>
        <v>1.03</v>
      </c>
      <c r="F960" s="205">
        <f t="shared" si="29"/>
        <v>1000</v>
      </c>
    </row>
    <row r="961" spans="1:6">
      <c r="A961" s="161"/>
      <c r="B961" s="165"/>
      <c r="C961" s="175"/>
      <c r="D961" s="187"/>
      <c r="E961" s="13">
        <f t="shared" si="28"/>
        <v>1.03</v>
      </c>
      <c r="F961" s="205">
        <f t="shared" si="29"/>
        <v>1000</v>
      </c>
    </row>
    <row r="962" spans="1:6">
      <c r="A962" s="161"/>
      <c r="B962" s="165"/>
      <c r="C962" s="175"/>
      <c r="D962" s="187"/>
      <c r="E962" s="13">
        <f t="shared" si="28"/>
        <v>1.03</v>
      </c>
      <c r="F962" s="205">
        <f t="shared" si="29"/>
        <v>1000</v>
      </c>
    </row>
    <row r="963" spans="1:6">
      <c r="A963" s="161"/>
      <c r="B963" s="165"/>
      <c r="C963" s="175"/>
      <c r="D963" s="187"/>
      <c r="E963" s="13">
        <f t="shared" si="28"/>
        <v>1.03</v>
      </c>
      <c r="F963" s="205">
        <f t="shared" si="29"/>
        <v>1000</v>
      </c>
    </row>
    <row r="964" spans="1:6">
      <c r="A964" s="240" t="s">
        <v>0</v>
      </c>
      <c r="B964" s="240"/>
      <c r="C964" s="240"/>
      <c r="D964" s="240"/>
      <c r="E964" s="13">
        <f t="shared" si="28"/>
        <v>1.03</v>
      </c>
      <c r="F964" s="205">
        <f t="shared" si="29"/>
        <v>1000</v>
      </c>
    </row>
    <row r="965" spans="1:6">
      <c r="A965" s="240" t="s">
        <v>435</v>
      </c>
      <c r="B965" s="240"/>
      <c r="C965" s="240"/>
      <c r="D965" s="240"/>
      <c r="E965" s="13">
        <f t="shared" si="28"/>
        <v>1.03</v>
      </c>
      <c r="F965" s="205">
        <f t="shared" si="29"/>
        <v>1000</v>
      </c>
    </row>
    <row r="966" spans="1:6">
      <c r="A966" s="240" t="s">
        <v>271</v>
      </c>
      <c r="B966" s="240"/>
      <c r="C966" s="240"/>
      <c r="D966" s="240"/>
      <c r="E966" s="13">
        <f t="shared" si="28"/>
        <v>1.03</v>
      </c>
      <c r="F966" s="205">
        <f t="shared" si="29"/>
        <v>1000</v>
      </c>
    </row>
    <row r="967" spans="1:6">
      <c r="A967" s="147"/>
      <c r="B967" s="148"/>
      <c r="C967" s="149"/>
      <c r="D967" s="149"/>
      <c r="E967" s="13">
        <f t="shared" si="28"/>
        <v>1.03</v>
      </c>
      <c r="F967" s="205">
        <f t="shared" si="29"/>
        <v>1000</v>
      </c>
    </row>
    <row r="968" spans="1:6">
      <c r="A968" s="150" t="s">
        <v>257</v>
      </c>
      <c r="B968" s="151" t="s">
        <v>425</v>
      </c>
      <c r="C968" s="152"/>
      <c r="D968" s="153"/>
      <c r="E968" s="13">
        <f t="shared" si="28"/>
        <v>1.03</v>
      </c>
      <c r="F968" s="205">
        <f t="shared" si="29"/>
        <v>1000</v>
      </c>
    </row>
    <row r="969" spans="1:6">
      <c r="A969" s="52" t="s">
        <v>232</v>
      </c>
      <c r="B969" s="4" t="s">
        <v>130</v>
      </c>
      <c r="C969" s="183" t="s">
        <v>436</v>
      </c>
      <c r="D969" s="193" t="s">
        <v>421</v>
      </c>
      <c r="E969" s="13">
        <f t="shared" ref="E969:E1032" si="30">PRODUCT(D969,1.03)</f>
        <v>1.03</v>
      </c>
      <c r="F969" s="205">
        <f t="shared" ref="F969:F1032" si="31">CEILING(E969,1000)</f>
        <v>1000</v>
      </c>
    </row>
    <row r="970" spans="1:6">
      <c r="A970" s="52" t="s">
        <v>229</v>
      </c>
      <c r="B970" s="8"/>
      <c r="C970" s="184" t="s">
        <v>31</v>
      </c>
      <c r="D970" s="194" t="s">
        <v>31</v>
      </c>
      <c r="E970" s="13">
        <f t="shared" si="30"/>
        <v>1.03</v>
      </c>
      <c r="F970" s="205">
        <f t="shared" si="31"/>
        <v>1000</v>
      </c>
    </row>
    <row r="971" spans="1:6">
      <c r="A971" s="5">
        <v>13010100</v>
      </c>
      <c r="B971" s="97" t="s">
        <v>228</v>
      </c>
      <c r="C971" s="172"/>
      <c r="D971" s="106"/>
      <c r="E971" s="13">
        <f t="shared" si="30"/>
        <v>1.03</v>
      </c>
      <c r="F971" s="205">
        <f t="shared" si="31"/>
        <v>1000</v>
      </c>
    </row>
    <row r="972" spans="1:6">
      <c r="A972" s="5"/>
      <c r="B972" s="10" t="s">
        <v>376</v>
      </c>
      <c r="C972" s="181">
        <v>150237000</v>
      </c>
      <c r="D972" s="106">
        <v>145860750</v>
      </c>
      <c r="E972" s="13">
        <f t="shared" si="30"/>
        <v>150236572.5</v>
      </c>
      <c r="F972" s="205">
        <f t="shared" si="31"/>
        <v>150237000</v>
      </c>
    </row>
    <row r="973" spans="1:6">
      <c r="A973" s="5"/>
      <c r="B973" s="81" t="s">
        <v>427</v>
      </c>
      <c r="C973" s="125">
        <f>SUM(C972)</f>
        <v>150237000</v>
      </c>
      <c r="D973" s="9">
        <v>880860505.07999992</v>
      </c>
      <c r="E973" s="13">
        <f t="shared" si="30"/>
        <v>907286320.23239994</v>
      </c>
      <c r="F973" s="205">
        <f t="shared" si="31"/>
        <v>907287000</v>
      </c>
    </row>
    <row r="974" spans="1:6">
      <c r="A974" s="5"/>
      <c r="B974" s="97"/>
      <c r="C974" s="172"/>
      <c r="D974" s="106"/>
      <c r="E974" s="13">
        <f t="shared" si="30"/>
        <v>1.03</v>
      </c>
      <c r="F974" s="205">
        <f t="shared" si="31"/>
        <v>1000</v>
      </c>
    </row>
    <row r="975" spans="1:6">
      <c r="A975" s="5"/>
      <c r="B975" s="97" t="s">
        <v>145</v>
      </c>
      <c r="C975" s="172">
        <f>SUM(C973)</f>
        <v>150237000</v>
      </c>
      <c r="D975" s="172">
        <v>1026721255.0799999</v>
      </c>
      <c r="E975" s="13">
        <f t="shared" si="30"/>
        <v>1057522892.7323999</v>
      </c>
      <c r="F975" s="205">
        <f t="shared" si="31"/>
        <v>1057523000</v>
      </c>
    </row>
    <row r="976" spans="1:6">
      <c r="A976" s="159"/>
      <c r="B976" s="166"/>
      <c r="C976" s="176"/>
      <c r="D976" s="190"/>
      <c r="E976" s="13">
        <f t="shared" si="30"/>
        <v>1.03</v>
      </c>
      <c r="F976" s="205">
        <f t="shared" si="31"/>
        <v>1000</v>
      </c>
    </row>
    <row r="977" spans="1:6">
      <c r="A977" s="161"/>
      <c r="B977" s="167"/>
      <c r="C977" s="175"/>
      <c r="D977" s="187"/>
      <c r="E977" s="13">
        <f t="shared" si="30"/>
        <v>1.03</v>
      </c>
      <c r="F977" s="205">
        <f t="shared" si="31"/>
        <v>1000</v>
      </c>
    </row>
    <row r="978" spans="1:6">
      <c r="A978" s="161"/>
      <c r="B978" s="165"/>
      <c r="C978" s="175"/>
      <c r="D978" s="187"/>
      <c r="E978" s="13">
        <f t="shared" si="30"/>
        <v>1.03</v>
      </c>
      <c r="F978" s="205">
        <f t="shared" si="31"/>
        <v>1000</v>
      </c>
    </row>
    <row r="979" spans="1:6">
      <c r="A979" s="161"/>
      <c r="B979" s="165"/>
      <c r="C979" s="175"/>
      <c r="D979" s="187"/>
      <c r="E979" s="13">
        <f t="shared" si="30"/>
        <v>1.03</v>
      </c>
      <c r="F979" s="205">
        <f t="shared" si="31"/>
        <v>1000</v>
      </c>
    </row>
    <row r="980" spans="1:6">
      <c r="A980" s="141"/>
      <c r="B980" s="13"/>
      <c r="C980" s="175"/>
      <c r="D980" s="187"/>
      <c r="E980" s="13">
        <f t="shared" si="30"/>
        <v>1.03</v>
      </c>
      <c r="F980" s="205">
        <f t="shared" si="31"/>
        <v>1000</v>
      </c>
    </row>
    <row r="981" spans="1:6">
      <c r="B981" s="13"/>
      <c r="E981" s="13">
        <f t="shared" si="30"/>
        <v>1.03</v>
      </c>
      <c r="F981" s="205">
        <f t="shared" si="31"/>
        <v>1000</v>
      </c>
    </row>
    <row r="982" spans="1:6">
      <c r="B982" s="13"/>
      <c r="E982" s="13">
        <f t="shared" si="30"/>
        <v>1.03</v>
      </c>
      <c r="F982" s="205">
        <f t="shared" si="31"/>
        <v>1000</v>
      </c>
    </row>
    <row r="983" spans="1:6">
      <c r="B983" s="13"/>
      <c r="E983" s="13">
        <f t="shared" si="30"/>
        <v>1.03</v>
      </c>
      <c r="F983" s="205">
        <f t="shared" si="31"/>
        <v>1000</v>
      </c>
    </row>
    <row r="984" spans="1:6">
      <c r="B984" s="13"/>
      <c r="E984" s="13">
        <f t="shared" si="30"/>
        <v>1.03</v>
      </c>
      <c r="F984" s="205">
        <f t="shared" si="31"/>
        <v>1000</v>
      </c>
    </row>
    <row r="985" spans="1:6">
      <c r="B985" s="13"/>
      <c r="E985" s="13">
        <f t="shared" si="30"/>
        <v>1.03</v>
      </c>
      <c r="F985" s="205">
        <f t="shared" si="31"/>
        <v>1000</v>
      </c>
    </row>
    <row r="986" spans="1:6">
      <c r="B986" s="13"/>
      <c r="E986" s="13">
        <f t="shared" si="30"/>
        <v>1.03</v>
      </c>
      <c r="F986" s="205">
        <f t="shared" si="31"/>
        <v>1000</v>
      </c>
    </row>
    <row r="987" spans="1:6">
      <c r="B987" s="13"/>
      <c r="E987" s="13">
        <f t="shared" si="30"/>
        <v>1.03</v>
      </c>
      <c r="F987" s="205">
        <f t="shared" si="31"/>
        <v>1000</v>
      </c>
    </row>
    <row r="988" spans="1:6">
      <c r="B988" s="13"/>
      <c r="E988" s="13">
        <f t="shared" si="30"/>
        <v>1.03</v>
      </c>
      <c r="F988" s="205">
        <f t="shared" si="31"/>
        <v>1000</v>
      </c>
    </row>
    <row r="989" spans="1:6">
      <c r="B989" s="13"/>
      <c r="E989" s="13">
        <f t="shared" si="30"/>
        <v>1.03</v>
      </c>
      <c r="F989" s="205">
        <f t="shared" si="31"/>
        <v>1000</v>
      </c>
    </row>
    <row r="990" spans="1:6">
      <c r="B990" s="13"/>
      <c r="E990" s="13">
        <f t="shared" si="30"/>
        <v>1.03</v>
      </c>
      <c r="F990" s="205">
        <f t="shared" si="31"/>
        <v>1000</v>
      </c>
    </row>
    <row r="991" spans="1:6">
      <c r="B991" s="13"/>
      <c r="E991" s="13">
        <f t="shared" si="30"/>
        <v>1.03</v>
      </c>
      <c r="F991" s="205">
        <f t="shared" si="31"/>
        <v>1000</v>
      </c>
    </row>
    <row r="992" spans="1:6">
      <c r="B992" s="13"/>
      <c r="E992" s="13">
        <f t="shared" si="30"/>
        <v>1.03</v>
      </c>
      <c r="F992" s="205">
        <f t="shared" si="31"/>
        <v>1000</v>
      </c>
    </row>
    <row r="993" spans="1:6">
      <c r="B993" s="13"/>
      <c r="E993" s="13">
        <f t="shared" si="30"/>
        <v>1.03</v>
      </c>
      <c r="F993" s="205">
        <f t="shared" si="31"/>
        <v>1000</v>
      </c>
    </row>
    <row r="994" spans="1:6">
      <c r="B994" s="13"/>
      <c r="E994" s="13">
        <f t="shared" si="30"/>
        <v>1.03</v>
      </c>
      <c r="F994" s="205">
        <f t="shared" si="31"/>
        <v>1000</v>
      </c>
    </row>
    <row r="995" spans="1:6">
      <c r="B995" s="13"/>
      <c r="E995" s="13">
        <f t="shared" si="30"/>
        <v>1.03</v>
      </c>
      <c r="F995" s="205">
        <f t="shared" si="31"/>
        <v>1000</v>
      </c>
    </row>
    <row r="996" spans="1:6">
      <c r="B996" s="13"/>
      <c r="E996" s="13">
        <f t="shared" si="30"/>
        <v>1.03</v>
      </c>
      <c r="F996" s="205">
        <f t="shared" si="31"/>
        <v>1000</v>
      </c>
    </row>
    <row r="997" spans="1:6">
      <c r="B997" s="13"/>
      <c r="E997" s="13">
        <f t="shared" si="30"/>
        <v>1.03</v>
      </c>
      <c r="F997" s="205">
        <f t="shared" si="31"/>
        <v>1000</v>
      </c>
    </row>
    <row r="998" spans="1:6">
      <c r="B998" s="13"/>
      <c r="E998" s="13">
        <f t="shared" si="30"/>
        <v>1.03</v>
      </c>
      <c r="F998" s="205">
        <f t="shared" si="31"/>
        <v>1000</v>
      </c>
    </row>
    <row r="999" spans="1:6">
      <c r="B999" s="13"/>
      <c r="E999" s="13">
        <f t="shared" si="30"/>
        <v>1.03</v>
      </c>
      <c r="F999" s="205">
        <f t="shared" si="31"/>
        <v>1000</v>
      </c>
    </row>
    <row r="1000" spans="1:6">
      <c r="B1000" s="13"/>
      <c r="E1000" s="13">
        <f t="shared" si="30"/>
        <v>1.03</v>
      </c>
      <c r="F1000" s="205">
        <f t="shared" si="31"/>
        <v>1000</v>
      </c>
    </row>
    <row r="1001" spans="1:6">
      <c r="B1001" s="13"/>
      <c r="E1001" s="13">
        <f t="shared" si="30"/>
        <v>1.03</v>
      </c>
      <c r="F1001" s="205">
        <f t="shared" si="31"/>
        <v>1000</v>
      </c>
    </row>
    <row r="1002" spans="1:6">
      <c r="B1002" s="13"/>
      <c r="E1002" s="13">
        <f t="shared" si="30"/>
        <v>1.03</v>
      </c>
      <c r="F1002" s="205">
        <f t="shared" si="31"/>
        <v>1000</v>
      </c>
    </row>
    <row r="1003" spans="1:6">
      <c r="B1003" s="13"/>
      <c r="E1003" s="13">
        <f t="shared" si="30"/>
        <v>1.03</v>
      </c>
      <c r="F1003" s="205">
        <f t="shared" si="31"/>
        <v>1000</v>
      </c>
    </row>
    <row r="1004" spans="1:6">
      <c r="B1004" s="13"/>
      <c r="E1004" s="13">
        <f t="shared" si="30"/>
        <v>1.03</v>
      </c>
      <c r="F1004" s="205">
        <f t="shared" si="31"/>
        <v>1000</v>
      </c>
    </row>
    <row r="1005" spans="1:6">
      <c r="B1005" s="13"/>
      <c r="E1005" s="13">
        <f t="shared" si="30"/>
        <v>1.03</v>
      </c>
      <c r="F1005" s="205">
        <f t="shared" si="31"/>
        <v>1000</v>
      </c>
    </row>
    <row r="1006" spans="1:6">
      <c r="B1006" s="13"/>
      <c r="E1006" s="13">
        <f t="shared" si="30"/>
        <v>1.03</v>
      </c>
      <c r="F1006" s="205">
        <f t="shared" si="31"/>
        <v>1000</v>
      </c>
    </row>
    <row r="1007" spans="1:6">
      <c r="B1007" s="13"/>
      <c r="E1007" s="13">
        <f t="shared" si="30"/>
        <v>1.03</v>
      </c>
      <c r="F1007" s="205">
        <f t="shared" si="31"/>
        <v>1000</v>
      </c>
    </row>
    <row r="1008" spans="1:6">
      <c r="A1008" s="240" t="s">
        <v>0</v>
      </c>
      <c r="B1008" s="240"/>
      <c r="C1008" s="240"/>
      <c r="D1008" s="240"/>
      <c r="E1008" s="13">
        <f t="shared" si="30"/>
        <v>1.03</v>
      </c>
      <c r="F1008" s="205">
        <f t="shared" si="31"/>
        <v>1000</v>
      </c>
    </row>
    <row r="1009" spans="1:6">
      <c r="A1009" s="240" t="s">
        <v>435</v>
      </c>
      <c r="B1009" s="240"/>
      <c r="C1009" s="240"/>
      <c r="D1009" s="240"/>
      <c r="E1009" s="13">
        <f t="shared" si="30"/>
        <v>1.03</v>
      </c>
      <c r="F1009" s="205">
        <f t="shared" si="31"/>
        <v>1000</v>
      </c>
    </row>
    <row r="1010" spans="1:6">
      <c r="A1010" s="240" t="s">
        <v>271</v>
      </c>
      <c r="B1010" s="240"/>
      <c r="C1010" s="240"/>
      <c r="D1010" s="240"/>
      <c r="E1010" s="13">
        <f t="shared" si="30"/>
        <v>1.03</v>
      </c>
      <c r="F1010" s="205">
        <f t="shared" si="31"/>
        <v>1000</v>
      </c>
    </row>
    <row r="1011" spans="1:6">
      <c r="A1011" s="147"/>
      <c r="B1011" s="148"/>
      <c r="C1011" s="149"/>
      <c r="D1011" s="149"/>
      <c r="E1011" s="13">
        <f t="shared" si="30"/>
        <v>1.03</v>
      </c>
      <c r="F1011" s="205">
        <f t="shared" si="31"/>
        <v>1000</v>
      </c>
    </row>
    <row r="1012" spans="1:6">
      <c r="A1012" s="150" t="s">
        <v>257</v>
      </c>
      <c r="B1012" s="151" t="s">
        <v>377</v>
      </c>
      <c r="C1012" s="152"/>
      <c r="D1012" s="153"/>
      <c r="E1012" s="13">
        <f t="shared" si="30"/>
        <v>1.03</v>
      </c>
      <c r="F1012" s="205">
        <f t="shared" si="31"/>
        <v>1000</v>
      </c>
    </row>
    <row r="1013" spans="1:6">
      <c r="A1013" s="52" t="s">
        <v>232</v>
      </c>
      <c r="B1013" s="136" t="s">
        <v>56</v>
      </c>
      <c r="C1013" s="183" t="s">
        <v>436</v>
      </c>
      <c r="D1013" s="193" t="s">
        <v>421</v>
      </c>
      <c r="E1013" s="13">
        <f t="shared" si="30"/>
        <v>1.03</v>
      </c>
      <c r="F1013" s="205">
        <f t="shared" si="31"/>
        <v>1000</v>
      </c>
    </row>
    <row r="1014" spans="1:6">
      <c r="A1014" s="52" t="s">
        <v>229</v>
      </c>
      <c r="B1014" s="8"/>
      <c r="C1014" s="184" t="s">
        <v>31</v>
      </c>
      <c r="D1014" s="194" t="s">
        <v>31</v>
      </c>
      <c r="E1014" s="13">
        <f t="shared" si="30"/>
        <v>1.03</v>
      </c>
      <c r="F1014" s="205">
        <f t="shared" si="31"/>
        <v>1000</v>
      </c>
    </row>
    <row r="1015" spans="1:6">
      <c r="A1015" s="5">
        <v>12020400</v>
      </c>
      <c r="B1015" s="53" t="s">
        <v>244</v>
      </c>
      <c r="C1015" s="6"/>
      <c r="D1015" s="6"/>
      <c r="E1015" s="13">
        <f t="shared" si="30"/>
        <v>1.03</v>
      </c>
      <c r="F1015" s="205">
        <f t="shared" si="31"/>
        <v>1000</v>
      </c>
    </row>
    <row r="1016" spans="1:6">
      <c r="A1016" s="87">
        <v>12020427</v>
      </c>
      <c r="B1016" s="10" t="s">
        <v>286</v>
      </c>
      <c r="C1016" s="181">
        <v>2385000</v>
      </c>
      <c r="D1016" s="181">
        <v>2315250</v>
      </c>
      <c r="E1016" s="13">
        <f t="shared" si="30"/>
        <v>2384707.5</v>
      </c>
      <c r="F1016" s="205">
        <f t="shared" si="31"/>
        <v>2385000</v>
      </c>
    </row>
    <row r="1017" spans="1:6">
      <c r="A1017" s="11"/>
      <c r="B1017" s="8"/>
      <c r="C1017" s="172">
        <f>SUM(C1016)</f>
        <v>2385000</v>
      </c>
      <c r="D1017" s="172">
        <v>2315250</v>
      </c>
      <c r="E1017" s="13">
        <f t="shared" si="30"/>
        <v>2384707.5</v>
      </c>
      <c r="F1017" s="205">
        <f t="shared" si="31"/>
        <v>2385000</v>
      </c>
    </row>
    <row r="1018" spans="1:6">
      <c r="A1018" s="11"/>
      <c r="B1018" s="8"/>
      <c r="C1018" s="6"/>
      <c r="D1018" s="6"/>
      <c r="E1018" s="13">
        <f t="shared" si="30"/>
        <v>1.03</v>
      </c>
      <c r="F1018" s="205">
        <f t="shared" si="31"/>
        <v>1000</v>
      </c>
    </row>
    <row r="1019" spans="1:6">
      <c r="A1019" s="5">
        <v>12020600</v>
      </c>
      <c r="B1019" s="53" t="s">
        <v>276</v>
      </c>
      <c r="C1019" s="6"/>
      <c r="D1019" s="6"/>
      <c r="E1019" s="13">
        <f t="shared" si="30"/>
        <v>1.03</v>
      </c>
      <c r="F1019" s="205">
        <f t="shared" si="31"/>
        <v>1000</v>
      </c>
    </row>
    <row r="1020" spans="1:6">
      <c r="A1020" s="11"/>
      <c r="B1020" s="89" t="s">
        <v>212</v>
      </c>
      <c r="C1020" s="181">
        <v>56041000</v>
      </c>
      <c r="D1020" s="181">
        <v>54408375</v>
      </c>
      <c r="E1020" s="13">
        <f t="shared" si="30"/>
        <v>56040626.25</v>
      </c>
      <c r="F1020" s="205">
        <f t="shared" si="31"/>
        <v>56041000</v>
      </c>
    </row>
    <row r="1021" spans="1:6">
      <c r="A1021" s="11"/>
      <c r="B1021" s="8"/>
      <c r="C1021" s="125">
        <f>SUM(C1020)</f>
        <v>56041000</v>
      </c>
      <c r="D1021" s="9">
        <v>54408375</v>
      </c>
      <c r="E1021" s="13">
        <f t="shared" si="30"/>
        <v>56040626.25</v>
      </c>
      <c r="F1021" s="205">
        <f t="shared" si="31"/>
        <v>56041000</v>
      </c>
    </row>
    <row r="1022" spans="1:6">
      <c r="A1022" s="11"/>
      <c r="B1022" s="8"/>
      <c r="C1022" s="6"/>
      <c r="D1022" s="6"/>
      <c r="E1022" s="13">
        <f t="shared" si="30"/>
        <v>1.03</v>
      </c>
      <c r="F1022" s="205">
        <f t="shared" si="31"/>
        <v>1000</v>
      </c>
    </row>
    <row r="1023" spans="1:6">
      <c r="A1023" s="11"/>
      <c r="B1023" s="4" t="s">
        <v>145</v>
      </c>
      <c r="C1023" s="9">
        <f>SUM(C1021,C1017)</f>
        <v>58426000</v>
      </c>
      <c r="D1023" s="9">
        <v>56723625</v>
      </c>
      <c r="E1023" s="13">
        <f t="shared" si="30"/>
        <v>58425333.75</v>
      </c>
      <c r="F1023" s="205">
        <f t="shared" si="31"/>
        <v>58426000</v>
      </c>
    </row>
    <row r="1024" spans="1:6">
      <c r="A1024" s="139"/>
      <c r="B1024" s="140"/>
      <c r="C1024" s="145"/>
      <c r="D1024" s="145"/>
      <c r="E1024" s="13">
        <f t="shared" si="30"/>
        <v>1.03</v>
      </c>
      <c r="F1024" s="205">
        <f t="shared" si="31"/>
        <v>1000</v>
      </c>
    </row>
    <row r="1025" spans="2:6">
      <c r="B1025" s="13"/>
      <c r="E1025" s="13">
        <f t="shared" si="30"/>
        <v>1.03</v>
      </c>
      <c r="F1025" s="205">
        <f t="shared" si="31"/>
        <v>1000</v>
      </c>
    </row>
    <row r="1026" spans="2:6">
      <c r="B1026" s="13"/>
      <c r="E1026" s="13">
        <f t="shared" si="30"/>
        <v>1.03</v>
      </c>
      <c r="F1026" s="205">
        <f t="shared" si="31"/>
        <v>1000</v>
      </c>
    </row>
    <row r="1027" spans="2:6">
      <c r="B1027" s="13"/>
      <c r="E1027" s="13">
        <f t="shared" si="30"/>
        <v>1.03</v>
      </c>
      <c r="F1027" s="205">
        <f t="shared" si="31"/>
        <v>1000</v>
      </c>
    </row>
    <row r="1028" spans="2:6">
      <c r="B1028" s="13"/>
      <c r="E1028" s="13">
        <f t="shared" si="30"/>
        <v>1.03</v>
      </c>
      <c r="F1028" s="205">
        <f t="shared" si="31"/>
        <v>1000</v>
      </c>
    </row>
    <row r="1029" spans="2:6">
      <c r="B1029" s="13"/>
      <c r="E1029" s="13">
        <f t="shared" si="30"/>
        <v>1.03</v>
      </c>
      <c r="F1029" s="205">
        <f t="shared" si="31"/>
        <v>1000</v>
      </c>
    </row>
    <row r="1030" spans="2:6">
      <c r="B1030" s="13"/>
      <c r="E1030" s="13">
        <f t="shared" si="30"/>
        <v>1.03</v>
      </c>
      <c r="F1030" s="205">
        <f t="shared" si="31"/>
        <v>1000</v>
      </c>
    </row>
    <row r="1031" spans="2:6">
      <c r="B1031" s="13"/>
      <c r="E1031" s="13">
        <f t="shared" si="30"/>
        <v>1.03</v>
      </c>
      <c r="F1031" s="205">
        <f t="shared" si="31"/>
        <v>1000</v>
      </c>
    </row>
    <row r="1032" spans="2:6">
      <c r="B1032" s="13"/>
      <c r="E1032" s="13">
        <f t="shared" si="30"/>
        <v>1.03</v>
      </c>
      <c r="F1032" s="205">
        <f t="shared" si="31"/>
        <v>1000</v>
      </c>
    </row>
    <row r="1033" spans="2:6">
      <c r="B1033" s="13"/>
      <c r="E1033" s="13">
        <f t="shared" ref="E1033:E1096" si="32">PRODUCT(D1033,1.03)</f>
        <v>1.03</v>
      </c>
      <c r="F1033" s="205">
        <f t="shared" ref="F1033:F1096" si="33">CEILING(E1033,1000)</f>
        <v>1000</v>
      </c>
    </row>
    <row r="1034" spans="2:6">
      <c r="B1034" s="13"/>
      <c r="E1034" s="13">
        <f t="shared" si="32"/>
        <v>1.03</v>
      </c>
      <c r="F1034" s="205">
        <f t="shared" si="33"/>
        <v>1000</v>
      </c>
    </row>
    <row r="1035" spans="2:6">
      <c r="B1035" s="13"/>
      <c r="E1035" s="13">
        <f t="shared" si="32"/>
        <v>1.03</v>
      </c>
      <c r="F1035" s="205">
        <f t="shared" si="33"/>
        <v>1000</v>
      </c>
    </row>
    <row r="1036" spans="2:6">
      <c r="B1036" s="13"/>
      <c r="E1036" s="13">
        <f t="shared" si="32"/>
        <v>1.03</v>
      </c>
      <c r="F1036" s="205">
        <f t="shared" si="33"/>
        <v>1000</v>
      </c>
    </row>
    <row r="1037" spans="2:6">
      <c r="B1037" s="13"/>
      <c r="E1037" s="13">
        <f t="shared" si="32"/>
        <v>1.03</v>
      </c>
      <c r="F1037" s="205">
        <f t="shared" si="33"/>
        <v>1000</v>
      </c>
    </row>
    <row r="1038" spans="2:6">
      <c r="B1038" s="13"/>
      <c r="E1038" s="13">
        <f t="shared" si="32"/>
        <v>1.03</v>
      </c>
      <c r="F1038" s="205">
        <f t="shared" si="33"/>
        <v>1000</v>
      </c>
    </row>
    <row r="1039" spans="2:6">
      <c r="B1039" s="13"/>
      <c r="E1039" s="13">
        <f t="shared" si="32"/>
        <v>1.03</v>
      </c>
      <c r="F1039" s="205">
        <f t="shared" si="33"/>
        <v>1000</v>
      </c>
    </row>
    <row r="1040" spans="2:6">
      <c r="B1040" s="13"/>
      <c r="E1040" s="13">
        <f t="shared" si="32"/>
        <v>1.03</v>
      </c>
      <c r="F1040" s="205">
        <f t="shared" si="33"/>
        <v>1000</v>
      </c>
    </row>
    <row r="1041" spans="1:6">
      <c r="B1041" s="13"/>
      <c r="E1041" s="13">
        <f t="shared" si="32"/>
        <v>1.03</v>
      </c>
      <c r="F1041" s="205">
        <f t="shared" si="33"/>
        <v>1000</v>
      </c>
    </row>
    <row r="1042" spans="1:6">
      <c r="B1042" s="13"/>
      <c r="E1042" s="13">
        <f t="shared" si="32"/>
        <v>1.03</v>
      </c>
      <c r="F1042" s="205">
        <f t="shared" si="33"/>
        <v>1000</v>
      </c>
    </row>
    <row r="1043" spans="1:6">
      <c r="B1043" s="13"/>
      <c r="E1043" s="13">
        <f t="shared" si="32"/>
        <v>1.03</v>
      </c>
      <c r="F1043" s="205">
        <f t="shared" si="33"/>
        <v>1000</v>
      </c>
    </row>
    <row r="1044" spans="1:6">
      <c r="B1044" s="13"/>
      <c r="E1044" s="13">
        <f t="shared" si="32"/>
        <v>1.03</v>
      </c>
      <c r="F1044" s="205">
        <f t="shared" si="33"/>
        <v>1000</v>
      </c>
    </row>
    <row r="1045" spans="1:6">
      <c r="B1045" s="13"/>
      <c r="E1045" s="13">
        <f t="shared" si="32"/>
        <v>1.03</v>
      </c>
      <c r="F1045" s="205">
        <f t="shared" si="33"/>
        <v>1000</v>
      </c>
    </row>
    <row r="1046" spans="1:6">
      <c r="B1046" s="13"/>
      <c r="E1046" s="13">
        <f t="shared" si="32"/>
        <v>1.03</v>
      </c>
      <c r="F1046" s="205">
        <f t="shared" si="33"/>
        <v>1000</v>
      </c>
    </row>
    <row r="1047" spans="1:6">
      <c r="B1047" s="13"/>
      <c r="E1047" s="13">
        <f t="shared" si="32"/>
        <v>1.03</v>
      </c>
      <c r="F1047" s="205">
        <f t="shared" si="33"/>
        <v>1000</v>
      </c>
    </row>
    <row r="1048" spans="1:6">
      <c r="B1048" s="13"/>
      <c r="E1048" s="13">
        <f t="shared" si="32"/>
        <v>1.03</v>
      </c>
      <c r="F1048" s="205">
        <f t="shared" si="33"/>
        <v>1000</v>
      </c>
    </row>
    <row r="1049" spans="1:6">
      <c r="B1049" s="13"/>
      <c r="E1049" s="13">
        <f t="shared" si="32"/>
        <v>1.03</v>
      </c>
      <c r="F1049" s="205">
        <f t="shared" si="33"/>
        <v>1000</v>
      </c>
    </row>
    <row r="1050" spans="1:6">
      <c r="B1050" s="13"/>
      <c r="E1050" s="13">
        <f t="shared" si="32"/>
        <v>1.03</v>
      </c>
      <c r="F1050" s="205">
        <f t="shared" si="33"/>
        <v>1000</v>
      </c>
    </row>
    <row r="1051" spans="1:6">
      <c r="B1051" s="13"/>
      <c r="E1051" s="13">
        <f t="shared" si="32"/>
        <v>1.03</v>
      </c>
      <c r="F1051" s="205">
        <f t="shared" si="33"/>
        <v>1000</v>
      </c>
    </row>
    <row r="1052" spans="1:6">
      <c r="A1052" s="240" t="s">
        <v>0</v>
      </c>
      <c r="B1052" s="240"/>
      <c r="C1052" s="240"/>
      <c r="D1052" s="240"/>
      <c r="E1052" s="13">
        <f t="shared" si="32"/>
        <v>1.03</v>
      </c>
      <c r="F1052" s="205">
        <f t="shared" si="33"/>
        <v>1000</v>
      </c>
    </row>
    <row r="1053" spans="1:6">
      <c r="A1053" s="240" t="s">
        <v>435</v>
      </c>
      <c r="B1053" s="240"/>
      <c r="C1053" s="240"/>
      <c r="D1053" s="240"/>
      <c r="E1053" s="13">
        <f t="shared" si="32"/>
        <v>1.03</v>
      </c>
      <c r="F1053" s="205">
        <f t="shared" si="33"/>
        <v>1000</v>
      </c>
    </row>
    <row r="1054" spans="1:6">
      <c r="A1054" s="240" t="s">
        <v>239</v>
      </c>
      <c r="B1054" s="240"/>
      <c r="C1054" s="240"/>
      <c r="D1054" s="240"/>
      <c r="E1054" s="13">
        <f t="shared" si="32"/>
        <v>1.03</v>
      </c>
      <c r="F1054" s="205">
        <f t="shared" si="33"/>
        <v>1000</v>
      </c>
    </row>
    <row r="1055" spans="1:6">
      <c r="A1055" s="147"/>
      <c r="B1055" s="148"/>
      <c r="C1055" s="149"/>
      <c r="D1055" s="149"/>
      <c r="E1055" s="13">
        <f t="shared" si="32"/>
        <v>1.03</v>
      </c>
      <c r="F1055" s="205">
        <f t="shared" si="33"/>
        <v>1000</v>
      </c>
    </row>
    <row r="1056" spans="1:6">
      <c r="A1056" s="150" t="s">
        <v>257</v>
      </c>
      <c r="B1056" s="151" t="s">
        <v>179</v>
      </c>
      <c r="C1056" s="185" t="s">
        <v>436</v>
      </c>
      <c r="D1056" s="185" t="s">
        <v>421</v>
      </c>
      <c r="E1056" s="13">
        <f t="shared" si="32"/>
        <v>1.03</v>
      </c>
      <c r="F1056" s="205">
        <f t="shared" si="33"/>
        <v>1000</v>
      </c>
    </row>
    <row r="1057" spans="1:6">
      <c r="A1057" s="52" t="s">
        <v>232</v>
      </c>
      <c r="B1057" s="4" t="s">
        <v>77</v>
      </c>
      <c r="C1057" s="184" t="s">
        <v>31</v>
      </c>
      <c r="D1057" s="194" t="s">
        <v>31</v>
      </c>
      <c r="E1057" s="13">
        <f t="shared" si="32"/>
        <v>1.03</v>
      </c>
      <c r="F1057" s="205">
        <f t="shared" si="33"/>
        <v>1000</v>
      </c>
    </row>
    <row r="1058" spans="1:6">
      <c r="A1058" s="52" t="s">
        <v>229</v>
      </c>
      <c r="B1058" s="8"/>
      <c r="C1058" s="172"/>
      <c r="D1058" s="106"/>
      <c r="E1058" s="13">
        <f t="shared" si="32"/>
        <v>1.03</v>
      </c>
      <c r="F1058" s="205">
        <f t="shared" si="33"/>
        <v>1000</v>
      </c>
    </row>
    <row r="1059" spans="1:6">
      <c r="A1059" s="5">
        <v>12020400</v>
      </c>
      <c r="B1059" s="53" t="s">
        <v>244</v>
      </c>
      <c r="C1059" s="6"/>
      <c r="D1059" s="6"/>
      <c r="E1059" s="13">
        <f t="shared" si="32"/>
        <v>1.03</v>
      </c>
      <c r="F1059" s="205">
        <f t="shared" si="33"/>
        <v>1000</v>
      </c>
    </row>
    <row r="1060" spans="1:6">
      <c r="A1060" s="11"/>
      <c r="B1060" s="10" t="s">
        <v>378</v>
      </c>
      <c r="C1060" s="181">
        <v>63000000</v>
      </c>
      <c r="D1060" s="181">
        <v>60000000</v>
      </c>
      <c r="E1060" s="13">
        <f t="shared" si="32"/>
        <v>61800000</v>
      </c>
      <c r="F1060" s="205">
        <f t="shared" si="33"/>
        <v>61800000</v>
      </c>
    </row>
    <row r="1061" spans="1:6">
      <c r="A1061" s="11"/>
      <c r="B1061" s="8"/>
      <c r="C1061" s="125">
        <f>SUM(C1060)</f>
        <v>63000000</v>
      </c>
      <c r="D1061" s="9">
        <v>60000000</v>
      </c>
      <c r="E1061" s="13">
        <f t="shared" si="32"/>
        <v>61800000</v>
      </c>
      <c r="F1061" s="205">
        <f t="shared" si="33"/>
        <v>61800000</v>
      </c>
    </row>
    <row r="1062" spans="1:6">
      <c r="A1062" s="11"/>
      <c r="B1062" s="8"/>
      <c r="C1062" s="6"/>
      <c r="D1062" s="6"/>
      <c r="E1062" s="13">
        <f t="shared" si="32"/>
        <v>1.03</v>
      </c>
      <c r="F1062" s="205">
        <f t="shared" si="33"/>
        <v>1000</v>
      </c>
    </row>
    <row r="1063" spans="1:6">
      <c r="A1063" s="5">
        <v>12020100</v>
      </c>
      <c r="B1063" s="53" t="s">
        <v>251</v>
      </c>
      <c r="C1063" s="6"/>
      <c r="D1063" s="6"/>
      <c r="E1063" s="13">
        <f t="shared" si="32"/>
        <v>1.03</v>
      </c>
      <c r="F1063" s="205">
        <f t="shared" si="33"/>
        <v>1000</v>
      </c>
    </row>
    <row r="1064" spans="1:6">
      <c r="A1064" s="11"/>
      <c r="B1064" s="10" t="s">
        <v>379</v>
      </c>
      <c r="C1064" s="181">
        <v>11000</v>
      </c>
      <c r="D1064" s="181">
        <v>10000</v>
      </c>
      <c r="E1064" s="13">
        <f t="shared" si="32"/>
        <v>10300</v>
      </c>
      <c r="F1064" s="205">
        <f t="shared" si="33"/>
        <v>11000</v>
      </c>
    </row>
    <row r="1065" spans="1:6">
      <c r="A1065" s="11"/>
      <c r="B1065" s="8"/>
      <c r="C1065" s="125">
        <f>SUM(C1064)</f>
        <v>11000</v>
      </c>
      <c r="D1065" s="9">
        <v>10000</v>
      </c>
      <c r="E1065" s="13">
        <f t="shared" si="32"/>
        <v>10300</v>
      </c>
      <c r="F1065" s="205">
        <f t="shared" si="33"/>
        <v>11000</v>
      </c>
    </row>
    <row r="1066" spans="1:6">
      <c r="A1066" s="11"/>
      <c r="B1066" s="8"/>
      <c r="C1066" s="6"/>
      <c r="D1066" s="6"/>
      <c r="E1066" s="13">
        <f t="shared" si="32"/>
        <v>1.03</v>
      </c>
      <c r="F1066" s="205">
        <f t="shared" si="33"/>
        <v>1000</v>
      </c>
    </row>
    <row r="1067" spans="1:6">
      <c r="A1067" s="5">
        <v>12020600</v>
      </c>
      <c r="B1067" s="53" t="s">
        <v>276</v>
      </c>
      <c r="C1067" s="6"/>
      <c r="D1067" s="6"/>
      <c r="E1067" s="13">
        <f t="shared" si="32"/>
        <v>1.03</v>
      </c>
      <c r="F1067" s="205">
        <f t="shared" si="33"/>
        <v>1000</v>
      </c>
    </row>
    <row r="1068" spans="1:6" ht="33">
      <c r="A1068" s="87">
        <v>12020608</v>
      </c>
      <c r="B1068" s="100" t="s">
        <v>380</v>
      </c>
      <c r="C1068" s="181">
        <v>3647000</v>
      </c>
      <c r="D1068" s="106">
        <v>3472875</v>
      </c>
      <c r="E1068" s="13">
        <f t="shared" si="32"/>
        <v>3577061.25</v>
      </c>
      <c r="F1068" s="205">
        <f t="shared" si="33"/>
        <v>3578000</v>
      </c>
    </row>
    <row r="1069" spans="1:6">
      <c r="A1069" s="11"/>
      <c r="B1069" s="81" t="s">
        <v>196</v>
      </c>
      <c r="C1069" s="181">
        <v>122000</v>
      </c>
      <c r="D1069" s="106">
        <v>115762.5</v>
      </c>
      <c r="E1069" s="13">
        <f t="shared" si="32"/>
        <v>119235.375</v>
      </c>
      <c r="F1069" s="205">
        <f t="shared" si="33"/>
        <v>120000</v>
      </c>
    </row>
    <row r="1070" spans="1:6">
      <c r="A1070" s="11"/>
      <c r="B1070" s="81"/>
      <c r="C1070" s="125">
        <f>SUM(C1068:C1069)</f>
        <v>3769000</v>
      </c>
      <c r="D1070" s="172">
        <v>3588637.5</v>
      </c>
      <c r="E1070" s="13">
        <f t="shared" si="32"/>
        <v>3696296.625</v>
      </c>
      <c r="F1070" s="205">
        <f t="shared" si="33"/>
        <v>3697000</v>
      </c>
    </row>
    <row r="1071" spans="1:6">
      <c r="A1071" s="11"/>
      <c r="B1071" s="81"/>
      <c r="C1071" s="6"/>
      <c r="D1071" s="106"/>
      <c r="E1071" s="13">
        <f t="shared" si="32"/>
        <v>1.03</v>
      </c>
      <c r="F1071" s="205">
        <f t="shared" si="33"/>
        <v>1000</v>
      </c>
    </row>
    <row r="1072" spans="1:6">
      <c r="A1072" s="11"/>
      <c r="B1072" s="4" t="s">
        <v>145</v>
      </c>
      <c r="C1072" s="9">
        <f>C1061+C1065+C1070</f>
        <v>66780000</v>
      </c>
      <c r="D1072" s="9">
        <v>63598637.5</v>
      </c>
      <c r="E1072" s="13">
        <f t="shared" si="32"/>
        <v>65506596.625</v>
      </c>
      <c r="F1072" s="205">
        <f t="shared" si="33"/>
        <v>65507000</v>
      </c>
    </row>
    <row r="1073" spans="1:6">
      <c r="A1073" s="139"/>
      <c r="B1073" s="140"/>
      <c r="C1073" s="145"/>
      <c r="D1073" s="145"/>
      <c r="E1073" s="13">
        <f t="shared" si="32"/>
        <v>1.03</v>
      </c>
      <c r="F1073" s="205">
        <f t="shared" si="33"/>
        <v>1000</v>
      </c>
    </row>
    <row r="1074" spans="1:6">
      <c r="B1074" s="13"/>
      <c r="E1074" s="13">
        <f t="shared" si="32"/>
        <v>1.03</v>
      </c>
      <c r="F1074" s="205">
        <f t="shared" si="33"/>
        <v>1000</v>
      </c>
    </row>
    <row r="1075" spans="1:6">
      <c r="B1075" s="13"/>
      <c r="E1075" s="13">
        <f t="shared" si="32"/>
        <v>1.03</v>
      </c>
      <c r="F1075" s="205">
        <f t="shared" si="33"/>
        <v>1000</v>
      </c>
    </row>
    <row r="1076" spans="1:6">
      <c r="B1076" s="13"/>
      <c r="E1076" s="13">
        <f t="shared" si="32"/>
        <v>1.03</v>
      </c>
      <c r="F1076" s="205">
        <f t="shared" si="33"/>
        <v>1000</v>
      </c>
    </row>
    <row r="1077" spans="1:6">
      <c r="B1077" s="13"/>
      <c r="E1077" s="13">
        <f t="shared" si="32"/>
        <v>1.03</v>
      </c>
      <c r="F1077" s="205">
        <f t="shared" si="33"/>
        <v>1000</v>
      </c>
    </row>
    <row r="1078" spans="1:6">
      <c r="B1078" s="13"/>
      <c r="E1078" s="13">
        <f t="shared" si="32"/>
        <v>1.03</v>
      </c>
      <c r="F1078" s="205">
        <f t="shared" si="33"/>
        <v>1000</v>
      </c>
    </row>
    <row r="1079" spans="1:6">
      <c r="B1079" s="13"/>
      <c r="E1079" s="13">
        <f t="shared" si="32"/>
        <v>1.03</v>
      </c>
      <c r="F1079" s="205">
        <f t="shared" si="33"/>
        <v>1000</v>
      </c>
    </row>
    <row r="1080" spans="1:6">
      <c r="B1080" s="13"/>
      <c r="E1080" s="13">
        <f t="shared" si="32"/>
        <v>1.03</v>
      </c>
      <c r="F1080" s="205">
        <f t="shared" si="33"/>
        <v>1000</v>
      </c>
    </row>
    <row r="1081" spans="1:6">
      <c r="B1081" s="13"/>
      <c r="E1081" s="13">
        <f t="shared" si="32"/>
        <v>1.03</v>
      </c>
      <c r="F1081" s="205">
        <f t="shared" si="33"/>
        <v>1000</v>
      </c>
    </row>
    <row r="1082" spans="1:6">
      <c r="B1082" s="13"/>
      <c r="E1082" s="13">
        <f t="shared" si="32"/>
        <v>1.03</v>
      </c>
      <c r="F1082" s="205">
        <f t="shared" si="33"/>
        <v>1000</v>
      </c>
    </row>
    <row r="1083" spans="1:6">
      <c r="B1083" s="13"/>
      <c r="E1083" s="13">
        <f t="shared" si="32"/>
        <v>1.03</v>
      </c>
      <c r="F1083" s="205">
        <f t="shared" si="33"/>
        <v>1000</v>
      </c>
    </row>
    <row r="1084" spans="1:6">
      <c r="B1084" s="13"/>
      <c r="E1084" s="13">
        <f t="shared" si="32"/>
        <v>1.03</v>
      </c>
      <c r="F1084" s="205">
        <f t="shared" si="33"/>
        <v>1000</v>
      </c>
    </row>
    <row r="1085" spans="1:6">
      <c r="B1085" s="13"/>
      <c r="E1085" s="13">
        <f t="shared" si="32"/>
        <v>1.03</v>
      </c>
      <c r="F1085" s="205">
        <f t="shared" si="33"/>
        <v>1000</v>
      </c>
    </row>
    <row r="1086" spans="1:6">
      <c r="B1086" s="13"/>
      <c r="E1086" s="13">
        <f t="shared" si="32"/>
        <v>1.03</v>
      </c>
      <c r="F1086" s="205">
        <f t="shared" si="33"/>
        <v>1000</v>
      </c>
    </row>
    <row r="1087" spans="1:6">
      <c r="B1087" s="13"/>
      <c r="E1087" s="13">
        <f t="shared" si="32"/>
        <v>1.03</v>
      </c>
      <c r="F1087" s="205">
        <f t="shared" si="33"/>
        <v>1000</v>
      </c>
    </row>
    <row r="1088" spans="1:6">
      <c r="B1088" s="13"/>
      <c r="E1088" s="13">
        <f t="shared" si="32"/>
        <v>1.03</v>
      </c>
      <c r="F1088" s="205">
        <f t="shared" si="33"/>
        <v>1000</v>
      </c>
    </row>
    <row r="1089" spans="1:6">
      <c r="B1089" s="13"/>
      <c r="E1089" s="13">
        <f t="shared" si="32"/>
        <v>1.03</v>
      </c>
      <c r="F1089" s="205">
        <f t="shared" si="33"/>
        <v>1000</v>
      </c>
    </row>
    <row r="1090" spans="1:6">
      <c r="B1090" s="13"/>
      <c r="E1090" s="13">
        <f t="shared" si="32"/>
        <v>1.03</v>
      </c>
      <c r="F1090" s="205">
        <f t="shared" si="33"/>
        <v>1000</v>
      </c>
    </row>
    <row r="1091" spans="1:6">
      <c r="B1091" s="13"/>
      <c r="E1091" s="13">
        <f t="shared" si="32"/>
        <v>1.03</v>
      </c>
      <c r="F1091" s="205">
        <f t="shared" si="33"/>
        <v>1000</v>
      </c>
    </row>
    <row r="1092" spans="1:6">
      <c r="B1092" s="13"/>
      <c r="E1092" s="13">
        <f t="shared" si="32"/>
        <v>1.03</v>
      </c>
      <c r="F1092" s="205">
        <f t="shared" si="33"/>
        <v>1000</v>
      </c>
    </row>
    <row r="1093" spans="1:6">
      <c r="B1093" s="13"/>
      <c r="E1093" s="13">
        <f t="shared" si="32"/>
        <v>1.03</v>
      </c>
      <c r="F1093" s="205">
        <f t="shared" si="33"/>
        <v>1000</v>
      </c>
    </row>
    <row r="1094" spans="1:6">
      <c r="B1094" s="13"/>
      <c r="E1094" s="13">
        <f t="shared" si="32"/>
        <v>1.03</v>
      </c>
      <c r="F1094" s="205">
        <f t="shared" si="33"/>
        <v>1000</v>
      </c>
    </row>
    <row r="1095" spans="1:6">
      <c r="A1095" s="240" t="s">
        <v>0</v>
      </c>
      <c r="B1095" s="240"/>
      <c r="C1095" s="240"/>
      <c r="D1095" s="240"/>
      <c r="E1095" s="13">
        <f t="shared" si="32"/>
        <v>1.03</v>
      </c>
      <c r="F1095" s="205">
        <f t="shared" si="33"/>
        <v>1000</v>
      </c>
    </row>
    <row r="1096" spans="1:6">
      <c r="A1096" s="240" t="s">
        <v>435</v>
      </c>
      <c r="B1096" s="240"/>
      <c r="C1096" s="240"/>
      <c r="D1096" s="240"/>
      <c r="E1096" s="13">
        <f t="shared" si="32"/>
        <v>1.03</v>
      </c>
      <c r="F1096" s="205">
        <f t="shared" si="33"/>
        <v>1000</v>
      </c>
    </row>
    <row r="1097" spans="1:6">
      <c r="A1097" s="240" t="s">
        <v>271</v>
      </c>
      <c r="B1097" s="240"/>
      <c r="C1097" s="240"/>
      <c r="D1097" s="240"/>
      <c r="E1097" s="13">
        <f t="shared" ref="E1097:E1160" si="34">PRODUCT(D1097,1.03)</f>
        <v>1.03</v>
      </c>
      <c r="F1097" s="205">
        <f t="shared" ref="F1097:F1160" si="35">CEILING(E1097,1000)</f>
        <v>1000</v>
      </c>
    </row>
    <row r="1098" spans="1:6">
      <c r="A1098" s="147"/>
      <c r="B1098" s="148"/>
      <c r="C1098" s="149"/>
      <c r="D1098" s="149"/>
      <c r="E1098" s="13">
        <f t="shared" si="34"/>
        <v>1.03</v>
      </c>
      <c r="F1098" s="205">
        <f t="shared" si="35"/>
        <v>1000</v>
      </c>
    </row>
    <row r="1099" spans="1:6">
      <c r="A1099" s="150" t="s">
        <v>257</v>
      </c>
      <c r="B1099" s="151" t="s">
        <v>181</v>
      </c>
      <c r="C1099" s="185" t="s">
        <v>436</v>
      </c>
      <c r="D1099" s="185" t="s">
        <v>421</v>
      </c>
      <c r="E1099" s="13">
        <f t="shared" si="34"/>
        <v>1.03</v>
      </c>
      <c r="F1099" s="205">
        <f t="shared" si="35"/>
        <v>1000</v>
      </c>
    </row>
    <row r="1100" spans="1:6">
      <c r="A1100" s="52" t="s">
        <v>232</v>
      </c>
      <c r="B1100" s="4" t="s">
        <v>75</v>
      </c>
      <c r="C1100" s="184" t="s">
        <v>31</v>
      </c>
      <c r="D1100" s="194" t="s">
        <v>31</v>
      </c>
      <c r="E1100" s="13">
        <f t="shared" si="34"/>
        <v>1.03</v>
      </c>
      <c r="F1100" s="205">
        <f t="shared" si="35"/>
        <v>1000</v>
      </c>
    </row>
    <row r="1101" spans="1:6">
      <c r="A1101" s="52" t="s">
        <v>229</v>
      </c>
      <c r="B1101" s="8"/>
      <c r="C1101" s="172"/>
      <c r="D1101" s="106"/>
      <c r="E1101" s="13">
        <f t="shared" si="34"/>
        <v>1.03</v>
      </c>
      <c r="F1101" s="205">
        <f t="shared" si="35"/>
        <v>1000</v>
      </c>
    </row>
    <row r="1102" spans="1:6">
      <c r="A1102" s="5">
        <v>12020100</v>
      </c>
      <c r="B1102" s="53" t="s">
        <v>251</v>
      </c>
      <c r="C1102" s="6"/>
      <c r="D1102" s="6"/>
      <c r="E1102" s="13">
        <f t="shared" si="34"/>
        <v>1.03</v>
      </c>
      <c r="F1102" s="205">
        <f t="shared" si="35"/>
        <v>1000</v>
      </c>
    </row>
    <row r="1103" spans="1:6">
      <c r="A1103" s="11"/>
      <c r="B1103" s="81" t="s">
        <v>381</v>
      </c>
      <c r="C1103" s="181">
        <v>3975000</v>
      </c>
      <c r="D1103" s="106">
        <v>3858750</v>
      </c>
      <c r="E1103" s="13">
        <f t="shared" si="34"/>
        <v>3974512.5</v>
      </c>
      <c r="F1103" s="205">
        <f t="shared" si="35"/>
        <v>3975000</v>
      </c>
    </row>
    <row r="1104" spans="1:6">
      <c r="A1104" s="11"/>
      <c r="B1104" s="89" t="s">
        <v>382</v>
      </c>
      <c r="C1104" s="181">
        <v>2272000</v>
      </c>
      <c r="D1104" s="106">
        <v>2205000</v>
      </c>
      <c r="E1104" s="13">
        <f t="shared" si="34"/>
        <v>2271150</v>
      </c>
      <c r="F1104" s="205">
        <f t="shared" si="35"/>
        <v>2272000</v>
      </c>
    </row>
    <row r="1105" spans="1:6">
      <c r="A1105" s="11">
        <v>12020164</v>
      </c>
      <c r="B1105" s="89" t="s">
        <v>383</v>
      </c>
      <c r="C1105" s="181">
        <v>1704000</v>
      </c>
      <c r="D1105" s="106">
        <v>1653750</v>
      </c>
      <c r="E1105" s="13">
        <f t="shared" si="34"/>
        <v>1703362.5</v>
      </c>
      <c r="F1105" s="205">
        <f t="shared" si="35"/>
        <v>1704000</v>
      </c>
    </row>
    <row r="1106" spans="1:6">
      <c r="A1106" s="11"/>
      <c r="B1106" s="8"/>
      <c r="C1106" s="125">
        <f>SUM(C1103:C1105)</f>
        <v>7951000</v>
      </c>
      <c r="D1106" s="9">
        <v>7717500</v>
      </c>
      <c r="E1106" s="13">
        <f t="shared" si="34"/>
        <v>7949025</v>
      </c>
      <c r="F1106" s="205">
        <f t="shared" si="35"/>
        <v>7950000</v>
      </c>
    </row>
    <row r="1107" spans="1:6">
      <c r="A1107" s="11"/>
      <c r="B1107" s="8"/>
      <c r="C1107" s="6"/>
      <c r="D1107" s="6"/>
      <c r="E1107" s="13">
        <f t="shared" si="34"/>
        <v>1.03</v>
      </c>
      <c r="F1107" s="205">
        <f t="shared" si="35"/>
        <v>1000</v>
      </c>
    </row>
    <row r="1108" spans="1:6">
      <c r="A1108" s="5">
        <v>12020600</v>
      </c>
      <c r="B1108" s="53" t="s">
        <v>276</v>
      </c>
      <c r="C1108" s="6"/>
      <c r="D1108" s="106"/>
      <c r="E1108" s="13">
        <f t="shared" si="34"/>
        <v>1.03</v>
      </c>
      <c r="F1108" s="205">
        <f t="shared" si="35"/>
        <v>1000</v>
      </c>
    </row>
    <row r="1109" spans="1:6">
      <c r="A1109" s="11"/>
      <c r="B1109" s="89" t="s">
        <v>384</v>
      </c>
      <c r="C1109" s="181">
        <v>1931000</v>
      </c>
      <c r="D1109" s="106">
        <v>1874250</v>
      </c>
      <c r="E1109" s="13">
        <f t="shared" si="34"/>
        <v>1930477.5</v>
      </c>
      <c r="F1109" s="205">
        <f t="shared" si="35"/>
        <v>1931000</v>
      </c>
    </row>
    <row r="1110" spans="1:6">
      <c r="A1110" s="11"/>
      <c r="B1110" s="89" t="s">
        <v>385</v>
      </c>
      <c r="C1110" s="181">
        <v>2272000</v>
      </c>
      <c r="D1110" s="106">
        <v>2205000</v>
      </c>
      <c r="E1110" s="13">
        <f t="shared" si="34"/>
        <v>2271150</v>
      </c>
      <c r="F1110" s="205">
        <f t="shared" si="35"/>
        <v>2272000</v>
      </c>
    </row>
    <row r="1111" spans="1:6">
      <c r="A1111" s="11"/>
      <c r="B1111" s="10" t="s">
        <v>386</v>
      </c>
      <c r="C1111" s="181">
        <v>455000</v>
      </c>
      <c r="D1111" s="106">
        <v>441000</v>
      </c>
      <c r="E1111" s="13">
        <f t="shared" si="34"/>
        <v>454230</v>
      </c>
      <c r="F1111" s="205">
        <f t="shared" si="35"/>
        <v>455000</v>
      </c>
    </row>
    <row r="1112" spans="1:6">
      <c r="A1112" s="11"/>
      <c r="B1112" s="81" t="s">
        <v>387</v>
      </c>
      <c r="C1112" s="181">
        <v>398000</v>
      </c>
      <c r="D1112" s="106">
        <v>385875</v>
      </c>
      <c r="E1112" s="13">
        <f t="shared" si="34"/>
        <v>397451.25</v>
      </c>
      <c r="F1112" s="205">
        <f t="shared" si="35"/>
        <v>398000</v>
      </c>
    </row>
    <row r="1113" spans="1:6">
      <c r="A1113" s="11"/>
      <c r="B1113" s="10" t="s">
        <v>388</v>
      </c>
      <c r="C1113" s="181">
        <v>455000</v>
      </c>
      <c r="D1113" s="181">
        <v>441000</v>
      </c>
      <c r="E1113" s="13">
        <f t="shared" si="34"/>
        <v>454230</v>
      </c>
      <c r="F1113" s="205">
        <f t="shared" si="35"/>
        <v>455000</v>
      </c>
    </row>
    <row r="1114" spans="1:6">
      <c r="A1114" s="11"/>
      <c r="B1114" s="8"/>
      <c r="C1114" s="125">
        <f>SUM(C1109:C1113)</f>
        <v>5511000</v>
      </c>
      <c r="D1114" s="9">
        <v>5347125</v>
      </c>
      <c r="E1114" s="13">
        <f t="shared" si="34"/>
        <v>5507538.75</v>
      </c>
      <c r="F1114" s="205">
        <f t="shared" si="35"/>
        <v>5508000</v>
      </c>
    </row>
    <row r="1115" spans="1:6">
      <c r="A1115" s="11"/>
      <c r="B1115" s="8"/>
      <c r="C1115" s="6"/>
      <c r="D1115" s="6"/>
      <c r="E1115" s="13">
        <f t="shared" si="34"/>
        <v>1.03</v>
      </c>
      <c r="F1115" s="205">
        <f t="shared" si="35"/>
        <v>1000</v>
      </c>
    </row>
    <row r="1116" spans="1:6">
      <c r="A1116" s="11"/>
      <c r="B1116" s="4" t="s">
        <v>145</v>
      </c>
      <c r="C1116" s="9">
        <f>SUM(C1106,C1114)</f>
        <v>13462000</v>
      </c>
      <c r="D1116" s="9">
        <v>13064625</v>
      </c>
      <c r="E1116" s="13">
        <f t="shared" si="34"/>
        <v>13456563.75</v>
      </c>
      <c r="F1116" s="205">
        <f t="shared" si="35"/>
        <v>13457000</v>
      </c>
    </row>
    <row r="1117" spans="1:6">
      <c r="A1117" s="139"/>
      <c r="B1117" s="163"/>
      <c r="C1117" s="145"/>
      <c r="D1117" s="145"/>
      <c r="E1117" s="13">
        <f t="shared" si="34"/>
        <v>1.03</v>
      </c>
      <c r="F1117" s="205">
        <f t="shared" si="35"/>
        <v>1000</v>
      </c>
    </row>
    <row r="1118" spans="1:6">
      <c r="B1118" s="13"/>
      <c r="E1118" s="13">
        <f t="shared" si="34"/>
        <v>1.03</v>
      </c>
      <c r="F1118" s="205">
        <f t="shared" si="35"/>
        <v>1000</v>
      </c>
    </row>
    <row r="1119" spans="1:6">
      <c r="B1119" s="13"/>
      <c r="E1119" s="13">
        <f t="shared" si="34"/>
        <v>1.03</v>
      </c>
      <c r="F1119" s="205">
        <f t="shared" si="35"/>
        <v>1000</v>
      </c>
    </row>
    <row r="1120" spans="1:6">
      <c r="B1120" s="13"/>
      <c r="E1120" s="13">
        <f t="shared" si="34"/>
        <v>1.03</v>
      </c>
      <c r="F1120" s="205">
        <f t="shared" si="35"/>
        <v>1000</v>
      </c>
    </row>
    <row r="1121" spans="2:6">
      <c r="B1121" s="13"/>
      <c r="E1121" s="13">
        <f t="shared" si="34"/>
        <v>1.03</v>
      </c>
      <c r="F1121" s="205">
        <f t="shared" si="35"/>
        <v>1000</v>
      </c>
    </row>
    <row r="1122" spans="2:6">
      <c r="B1122" s="13"/>
      <c r="E1122" s="13">
        <f t="shared" si="34"/>
        <v>1.03</v>
      </c>
      <c r="F1122" s="205">
        <f t="shared" si="35"/>
        <v>1000</v>
      </c>
    </row>
    <row r="1123" spans="2:6">
      <c r="B1123" s="13"/>
      <c r="E1123" s="13">
        <f t="shared" si="34"/>
        <v>1.03</v>
      </c>
      <c r="F1123" s="205">
        <f t="shared" si="35"/>
        <v>1000</v>
      </c>
    </row>
    <row r="1124" spans="2:6">
      <c r="B1124" s="13"/>
      <c r="E1124" s="13">
        <f t="shared" si="34"/>
        <v>1.03</v>
      </c>
      <c r="F1124" s="205">
        <f t="shared" si="35"/>
        <v>1000</v>
      </c>
    </row>
    <row r="1125" spans="2:6">
      <c r="B1125" s="13"/>
      <c r="E1125" s="13">
        <f t="shared" si="34"/>
        <v>1.03</v>
      </c>
      <c r="F1125" s="205">
        <f t="shared" si="35"/>
        <v>1000</v>
      </c>
    </row>
    <row r="1126" spans="2:6">
      <c r="B1126" s="13"/>
      <c r="E1126" s="13">
        <f t="shared" si="34"/>
        <v>1.03</v>
      </c>
      <c r="F1126" s="205">
        <f t="shared" si="35"/>
        <v>1000</v>
      </c>
    </row>
    <row r="1127" spans="2:6">
      <c r="B1127" s="13"/>
      <c r="E1127" s="13">
        <f t="shared" si="34"/>
        <v>1.03</v>
      </c>
      <c r="F1127" s="205">
        <f t="shared" si="35"/>
        <v>1000</v>
      </c>
    </row>
    <row r="1128" spans="2:6">
      <c r="B1128" s="13"/>
      <c r="E1128" s="13">
        <f t="shared" si="34"/>
        <v>1.03</v>
      </c>
      <c r="F1128" s="205">
        <f t="shared" si="35"/>
        <v>1000</v>
      </c>
    </row>
    <row r="1129" spans="2:6">
      <c r="B1129" s="13"/>
      <c r="E1129" s="13">
        <f t="shared" si="34"/>
        <v>1.03</v>
      </c>
      <c r="F1129" s="205">
        <f t="shared" si="35"/>
        <v>1000</v>
      </c>
    </row>
    <row r="1130" spans="2:6">
      <c r="B1130" s="13"/>
      <c r="E1130" s="13">
        <f t="shared" si="34"/>
        <v>1.03</v>
      </c>
      <c r="F1130" s="205">
        <f t="shared" si="35"/>
        <v>1000</v>
      </c>
    </row>
    <row r="1131" spans="2:6">
      <c r="B1131" s="13"/>
      <c r="E1131" s="13">
        <f t="shared" si="34"/>
        <v>1.03</v>
      </c>
      <c r="F1131" s="205">
        <f t="shared" si="35"/>
        <v>1000</v>
      </c>
    </row>
    <row r="1132" spans="2:6">
      <c r="B1132" s="13"/>
      <c r="E1132" s="13">
        <f t="shared" si="34"/>
        <v>1.03</v>
      </c>
      <c r="F1132" s="205">
        <f t="shared" si="35"/>
        <v>1000</v>
      </c>
    </row>
    <row r="1133" spans="2:6">
      <c r="B1133" s="13"/>
      <c r="E1133" s="13">
        <f t="shared" si="34"/>
        <v>1.03</v>
      </c>
      <c r="F1133" s="205">
        <f t="shared" si="35"/>
        <v>1000</v>
      </c>
    </row>
    <row r="1134" spans="2:6">
      <c r="B1134" s="13"/>
      <c r="E1134" s="13">
        <f t="shared" si="34"/>
        <v>1.03</v>
      </c>
      <c r="F1134" s="205">
        <f t="shared" si="35"/>
        <v>1000</v>
      </c>
    </row>
    <row r="1135" spans="2:6">
      <c r="B1135" s="13"/>
      <c r="E1135" s="13">
        <f t="shared" si="34"/>
        <v>1.03</v>
      </c>
      <c r="F1135" s="205">
        <f t="shared" si="35"/>
        <v>1000</v>
      </c>
    </row>
    <row r="1136" spans="2:6">
      <c r="B1136" s="13"/>
      <c r="E1136" s="13">
        <f t="shared" si="34"/>
        <v>1.03</v>
      </c>
      <c r="F1136" s="205">
        <f t="shared" si="35"/>
        <v>1000</v>
      </c>
    </row>
    <row r="1137" spans="1:6">
      <c r="B1137" s="13"/>
      <c r="E1137" s="13">
        <f t="shared" si="34"/>
        <v>1.03</v>
      </c>
      <c r="F1137" s="205">
        <f t="shared" si="35"/>
        <v>1000</v>
      </c>
    </row>
    <row r="1138" spans="1:6">
      <c r="B1138" s="13"/>
      <c r="E1138" s="13">
        <f t="shared" si="34"/>
        <v>1.03</v>
      </c>
      <c r="F1138" s="205">
        <f t="shared" si="35"/>
        <v>1000</v>
      </c>
    </row>
    <row r="1139" spans="1:6">
      <c r="A1139" s="240" t="s">
        <v>0</v>
      </c>
      <c r="B1139" s="240"/>
      <c r="C1139" s="240"/>
      <c r="D1139" s="240"/>
      <c r="E1139" s="13">
        <f t="shared" si="34"/>
        <v>1.03</v>
      </c>
      <c r="F1139" s="205">
        <f t="shared" si="35"/>
        <v>1000</v>
      </c>
    </row>
    <row r="1140" spans="1:6">
      <c r="A1140" s="240" t="s">
        <v>435</v>
      </c>
      <c r="B1140" s="240"/>
      <c r="C1140" s="240"/>
      <c r="D1140" s="240"/>
      <c r="E1140" s="13">
        <f t="shared" si="34"/>
        <v>1.03</v>
      </c>
      <c r="F1140" s="205">
        <f t="shared" si="35"/>
        <v>1000</v>
      </c>
    </row>
    <row r="1141" spans="1:6">
      <c r="A1141" s="240" t="s">
        <v>389</v>
      </c>
      <c r="B1141" s="240"/>
      <c r="C1141" s="240"/>
      <c r="D1141" s="240"/>
      <c r="E1141" s="13">
        <f t="shared" si="34"/>
        <v>1.03</v>
      </c>
      <c r="F1141" s="205">
        <f t="shared" si="35"/>
        <v>1000</v>
      </c>
    </row>
    <row r="1142" spans="1:6">
      <c r="A1142" s="241" t="s">
        <v>390</v>
      </c>
      <c r="B1142" s="241"/>
      <c r="C1142" s="241"/>
      <c r="D1142" s="241"/>
      <c r="E1142" s="13">
        <f t="shared" si="34"/>
        <v>1.03</v>
      </c>
      <c r="F1142" s="205">
        <f t="shared" si="35"/>
        <v>1000</v>
      </c>
    </row>
    <row r="1143" spans="1:6">
      <c r="A1143" s="101" t="s">
        <v>232</v>
      </c>
      <c r="B1143" s="4" t="s">
        <v>391</v>
      </c>
      <c r="C1143" s="183" t="s">
        <v>436</v>
      </c>
      <c r="D1143" s="193" t="s">
        <v>421</v>
      </c>
      <c r="E1143" s="13">
        <f t="shared" si="34"/>
        <v>1.03</v>
      </c>
      <c r="F1143" s="205">
        <f t="shared" si="35"/>
        <v>1000</v>
      </c>
    </row>
    <row r="1144" spans="1:6">
      <c r="A1144" s="101"/>
      <c r="B1144" s="4"/>
      <c r="C1144" s="184" t="s">
        <v>31</v>
      </c>
      <c r="D1144" s="194" t="s">
        <v>31</v>
      </c>
      <c r="E1144" s="13">
        <f t="shared" si="34"/>
        <v>1.03</v>
      </c>
      <c r="F1144" s="205">
        <f t="shared" si="35"/>
        <v>1000</v>
      </c>
    </row>
    <row r="1145" spans="1:6">
      <c r="A1145" s="102" t="s">
        <v>126</v>
      </c>
      <c r="B1145" s="81" t="s">
        <v>127</v>
      </c>
      <c r="C1145" s="6">
        <v>5008000</v>
      </c>
      <c r="D1145" s="106">
        <v>4862025</v>
      </c>
      <c r="E1145" s="13">
        <f t="shared" si="34"/>
        <v>5007885.75</v>
      </c>
      <c r="F1145" s="205">
        <f t="shared" si="35"/>
        <v>5008000</v>
      </c>
    </row>
    <row r="1146" spans="1:6">
      <c r="A1146" s="102" t="s">
        <v>112</v>
      </c>
      <c r="B1146" s="81" t="s">
        <v>113</v>
      </c>
      <c r="C1146" s="6">
        <v>35731000</v>
      </c>
      <c r="D1146" s="106">
        <v>34690162.5</v>
      </c>
      <c r="E1146" s="13">
        <f t="shared" si="34"/>
        <v>35730867.375</v>
      </c>
      <c r="F1146" s="205">
        <f t="shared" si="35"/>
        <v>35731000</v>
      </c>
    </row>
    <row r="1147" spans="1:6">
      <c r="A1147" s="102" t="s">
        <v>128</v>
      </c>
      <c r="B1147" s="10" t="s">
        <v>129</v>
      </c>
      <c r="C1147" s="6">
        <v>13773000</v>
      </c>
      <c r="D1147" s="106">
        <v>13371120</v>
      </c>
      <c r="E1147" s="13">
        <f t="shared" si="34"/>
        <v>13772253.6</v>
      </c>
      <c r="F1147" s="205">
        <f t="shared" si="35"/>
        <v>13773000</v>
      </c>
    </row>
    <row r="1148" spans="1:6" ht="33">
      <c r="A1148" s="103" t="s">
        <v>114</v>
      </c>
      <c r="B1148" s="91" t="s">
        <v>392</v>
      </c>
      <c r="C1148" s="6">
        <v>30361000</v>
      </c>
      <c r="D1148" s="106">
        <v>29476440</v>
      </c>
      <c r="E1148" s="13">
        <f t="shared" si="34"/>
        <v>30360733.199999999</v>
      </c>
      <c r="F1148" s="205">
        <f t="shared" si="35"/>
        <v>30361000</v>
      </c>
    </row>
    <row r="1149" spans="1:6">
      <c r="A1149" s="102" t="s">
        <v>87</v>
      </c>
      <c r="B1149" s="10" t="s">
        <v>88</v>
      </c>
      <c r="C1149" s="6">
        <v>87042000</v>
      </c>
      <c r="D1149" s="106">
        <v>84506625</v>
      </c>
      <c r="E1149" s="13">
        <f t="shared" si="34"/>
        <v>87041823.75</v>
      </c>
      <c r="F1149" s="205">
        <f t="shared" si="35"/>
        <v>87042000</v>
      </c>
    </row>
    <row r="1150" spans="1:6">
      <c r="A1150" s="102" t="s">
        <v>115</v>
      </c>
      <c r="B1150" s="10" t="s">
        <v>116</v>
      </c>
      <c r="C1150" s="6">
        <v>87552032</v>
      </c>
      <c r="D1150" s="106">
        <v>74770447.5</v>
      </c>
      <c r="E1150" s="13">
        <f t="shared" si="34"/>
        <v>77013560.924999997</v>
      </c>
      <c r="F1150" s="205">
        <f t="shared" si="35"/>
        <v>77014000</v>
      </c>
    </row>
    <row r="1151" spans="1:6">
      <c r="A1151" s="138"/>
      <c r="B1151" s="81" t="s">
        <v>89</v>
      </c>
      <c r="C1151" s="6">
        <v>120000</v>
      </c>
      <c r="D1151" s="106">
        <v>110250</v>
      </c>
      <c r="E1151" s="13">
        <f t="shared" si="34"/>
        <v>113557.5</v>
      </c>
      <c r="F1151" s="205">
        <f t="shared" si="35"/>
        <v>114000</v>
      </c>
    </row>
    <row r="1152" spans="1:6">
      <c r="A1152" s="102" t="s">
        <v>238</v>
      </c>
      <c r="B1152" s="81" t="s">
        <v>393</v>
      </c>
      <c r="C1152" s="6">
        <v>577219000</v>
      </c>
      <c r="D1152" s="106">
        <v>560406262.5</v>
      </c>
      <c r="E1152" s="13">
        <f t="shared" si="34"/>
        <v>577218450.375</v>
      </c>
      <c r="F1152" s="205">
        <f t="shared" si="35"/>
        <v>577219000</v>
      </c>
    </row>
    <row r="1153" spans="1:6">
      <c r="A1153" s="102" t="s">
        <v>105</v>
      </c>
      <c r="B1153" s="10" t="s">
        <v>106</v>
      </c>
      <c r="C1153" s="6">
        <v>74482500</v>
      </c>
      <c r="D1153" s="106">
        <v>56897820</v>
      </c>
      <c r="E1153" s="13">
        <f t="shared" si="34"/>
        <v>58604754.600000001</v>
      </c>
      <c r="F1153" s="205">
        <f t="shared" si="35"/>
        <v>58605000</v>
      </c>
    </row>
    <row r="1154" spans="1:6" ht="33">
      <c r="A1154" s="102" t="s">
        <v>108</v>
      </c>
      <c r="B1154" s="91" t="s">
        <v>109</v>
      </c>
      <c r="C1154" s="6">
        <v>6037000</v>
      </c>
      <c r="D1154" s="106">
        <v>5860890</v>
      </c>
      <c r="E1154" s="13">
        <f t="shared" si="34"/>
        <v>6036716.7000000002</v>
      </c>
      <c r="F1154" s="205">
        <f t="shared" si="35"/>
        <v>6037000</v>
      </c>
    </row>
    <row r="1155" spans="1:6">
      <c r="A1155" s="103" t="s">
        <v>110</v>
      </c>
      <c r="B1155" s="81" t="s">
        <v>111</v>
      </c>
      <c r="C1155" s="6">
        <v>3131000</v>
      </c>
      <c r="D1155" s="106">
        <v>3039592.5</v>
      </c>
      <c r="E1155" s="13">
        <f t="shared" si="34"/>
        <v>3130780.2749999999</v>
      </c>
      <c r="F1155" s="205">
        <f t="shared" si="35"/>
        <v>3131000</v>
      </c>
    </row>
    <row r="1156" spans="1:6" ht="33">
      <c r="A1156" s="102" t="s">
        <v>92</v>
      </c>
      <c r="B1156" s="100" t="s">
        <v>93</v>
      </c>
      <c r="C1156" s="6">
        <v>712375000</v>
      </c>
      <c r="D1156" s="106">
        <v>691625812.5</v>
      </c>
      <c r="E1156" s="13">
        <f t="shared" si="34"/>
        <v>712374586.875</v>
      </c>
      <c r="F1156" s="205">
        <f t="shared" si="35"/>
        <v>712375000</v>
      </c>
    </row>
    <row r="1157" spans="1:6">
      <c r="A1157" s="102" t="s">
        <v>117</v>
      </c>
      <c r="B1157" s="81" t="s">
        <v>118</v>
      </c>
      <c r="C1157" s="6">
        <v>33386000</v>
      </c>
      <c r="D1157" s="106">
        <v>32413500</v>
      </c>
      <c r="E1157" s="13">
        <f t="shared" si="34"/>
        <v>33385905</v>
      </c>
      <c r="F1157" s="205">
        <f t="shared" si="35"/>
        <v>33386000</v>
      </c>
    </row>
    <row r="1158" spans="1:6">
      <c r="A1158" s="103" t="s">
        <v>119</v>
      </c>
      <c r="B1158" s="81" t="s">
        <v>120</v>
      </c>
      <c r="C1158" s="6">
        <v>17954000</v>
      </c>
      <c r="D1158" s="106">
        <v>17430525</v>
      </c>
      <c r="E1158" s="13">
        <f t="shared" si="34"/>
        <v>17953440.75</v>
      </c>
      <c r="F1158" s="205">
        <f t="shared" si="35"/>
        <v>17954000</v>
      </c>
    </row>
    <row r="1159" spans="1:6">
      <c r="A1159" s="138"/>
      <c r="B1159" s="81" t="s">
        <v>225</v>
      </c>
      <c r="C1159" s="6">
        <v>1136000</v>
      </c>
      <c r="D1159" s="106">
        <v>1102500</v>
      </c>
      <c r="E1159" s="13">
        <f t="shared" si="34"/>
        <v>1135575</v>
      </c>
      <c r="F1159" s="205">
        <f t="shared" si="35"/>
        <v>1136000</v>
      </c>
    </row>
    <row r="1160" spans="1:6">
      <c r="A1160" s="102" t="s">
        <v>94</v>
      </c>
      <c r="B1160" s="89" t="s">
        <v>95</v>
      </c>
      <c r="C1160" s="6">
        <v>21165000</v>
      </c>
      <c r="D1160" s="106">
        <v>20548395</v>
      </c>
      <c r="E1160" s="13">
        <f t="shared" si="34"/>
        <v>21164846.850000001</v>
      </c>
      <c r="F1160" s="205">
        <f t="shared" si="35"/>
        <v>21165000</v>
      </c>
    </row>
    <row r="1161" spans="1:6">
      <c r="A1161" s="102" t="s">
        <v>123</v>
      </c>
      <c r="B1161" s="89" t="s">
        <v>124</v>
      </c>
      <c r="C1161" s="6">
        <v>9500000</v>
      </c>
      <c r="D1161" s="106">
        <v>2039625</v>
      </c>
      <c r="E1161" s="13">
        <f t="shared" ref="E1161:E1172" si="36">PRODUCT(D1161,1.03)</f>
        <v>2100813.75</v>
      </c>
      <c r="F1161" s="205">
        <f t="shared" ref="F1161:F1172" si="37">CEILING(E1161,1000)</f>
        <v>2101000</v>
      </c>
    </row>
    <row r="1162" spans="1:6">
      <c r="A1162" s="102" t="s">
        <v>125</v>
      </c>
      <c r="B1162" s="89" t="s">
        <v>231</v>
      </c>
      <c r="C1162" s="6">
        <v>1136000</v>
      </c>
      <c r="D1162" s="106">
        <v>1102500</v>
      </c>
      <c r="E1162" s="13">
        <f t="shared" si="36"/>
        <v>1135575</v>
      </c>
      <c r="F1162" s="205">
        <f t="shared" si="37"/>
        <v>1136000</v>
      </c>
    </row>
    <row r="1163" spans="1:6" ht="33">
      <c r="A1163" s="102" t="s">
        <v>96</v>
      </c>
      <c r="B1163" s="128" t="s">
        <v>97</v>
      </c>
      <c r="C1163" s="6">
        <v>43000000</v>
      </c>
      <c r="D1163" s="106">
        <v>36382500</v>
      </c>
      <c r="E1163" s="13">
        <f t="shared" si="36"/>
        <v>37473975</v>
      </c>
      <c r="F1163" s="205">
        <f t="shared" si="37"/>
        <v>37474000</v>
      </c>
    </row>
    <row r="1164" spans="1:6">
      <c r="A1164" s="102" t="s">
        <v>101</v>
      </c>
      <c r="B1164" s="89" t="s">
        <v>102</v>
      </c>
      <c r="C1164" s="6">
        <v>185329000</v>
      </c>
      <c r="D1164" s="106">
        <v>179930205</v>
      </c>
      <c r="E1164" s="13">
        <f t="shared" si="36"/>
        <v>185328111.15000001</v>
      </c>
      <c r="F1164" s="205">
        <f t="shared" si="37"/>
        <v>185329000</v>
      </c>
    </row>
    <row r="1165" spans="1:6">
      <c r="A1165" s="138"/>
      <c r="B1165" s="89" t="s">
        <v>103</v>
      </c>
      <c r="C1165" s="6">
        <v>7745000</v>
      </c>
      <c r="D1165" s="106">
        <v>7519050</v>
      </c>
      <c r="E1165" s="13">
        <f t="shared" si="36"/>
        <v>7744621.5</v>
      </c>
      <c r="F1165" s="205">
        <f t="shared" si="37"/>
        <v>7745000</v>
      </c>
    </row>
    <row r="1166" spans="1:6" ht="33">
      <c r="A1166" s="103" t="s">
        <v>90</v>
      </c>
      <c r="B1166" s="128" t="s">
        <v>394</v>
      </c>
      <c r="C1166" s="6">
        <v>1952000</v>
      </c>
      <c r="D1166" s="106">
        <v>1858815</v>
      </c>
      <c r="E1166" s="13">
        <f t="shared" si="36"/>
        <v>1914579.45</v>
      </c>
      <c r="F1166" s="205">
        <f t="shared" si="37"/>
        <v>1915000</v>
      </c>
    </row>
    <row r="1167" spans="1:6" ht="33">
      <c r="A1167" s="138"/>
      <c r="B1167" s="129" t="s">
        <v>107</v>
      </c>
      <c r="C1167" s="6">
        <v>9653000</v>
      </c>
      <c r="D1167" s="106">
        <v>9371250</v>
      </c>
      <c r="E1167" s="13">
        <f t="shared" si="36"/>
        <v>9652387.5</v>
      </c>
      <c r="F1167" s="205">
        <f t="shared" si="37"/>
        <v>9653000</v>
      </c>
    </row>
    <row r="1168" spans="1:6">
      <c r="A1168" s="103" t="s">
        <v>44</v>
      </c>
      <c r="B1168" s="100" t="s">
        <v>230</v>
      </c>
      <c r="C1168" s="6"/>
      <c r="D1168" s="106" t="s">
        <v>147</v>
      </c>
      <c r="E1168" s="13">
        <f t="shared" si="36"/>
        <v>1.03</v>
      </c>
      <c r="F1168" s="205">
        <f t="shared" si="37"/>
        <v>1000</v>
      </c>
    </row>
    <row r="1169" spans="1:6">
      <c r="A1169" s="138"/>
      <c r="B1169" s="81" t="s">
        <v>104</v>
      </c>
      <c r="C1169" s="6">
        <v>282961000</v>
      </c>
      <c r="D1169" s="106">
        <v>231497437.5</v>
      </c>
      <c r="E1169" s="13">
        <f t="shared" si="36"/>
        <v>238442360.625</v>
      </c>
      <c r="F1169" s="205">
        <f t="shared" si="37"/>
        <v>238443000</v>
      </c>
    </row>
    <row r="1170" spans="1:6">
      <c r="A1170" s="102" t="s">
        <v>121</v>
      </c>
      <c r="B1170" s="91" t="s">
        <v>122</v>
      </c>
      <c r="C1170" s="6">
        <v>4589294000</v>
      </c>
      <c r="D1170" s="181">
        <v>4455624740.0800018</v>
      </c>
      <c r="E1170" s="13">
        <f t="shared" si="36"/>
        <v>4589293482.282402</v>
      </c>
      <c r="F1170" s="205">
        <f t="shared" si="37"/>
        <v>4589294000</v>
      </c>
    </row>
    <row r="1171" spans="1:6">
      <c r="A1171" s="102" t="s">
        <v>98</v>
      </c>
      <c r="B1171" s="81" t="s">
        <v>99</v>
      </c>
      <c r="C1171" s="6"/>
      <c r="D1171" s="107" t="s">
        <v>147</v>
      </c>
      <c r="E1171" s="13">
        <f t="shared" si="36"/>
        <v>1.03</v>
      </c>
      <c r="F1171" s="205">
        <f t="shared" si="37"/>
        <v>1000</v>
      </c>
    </row>
    <row r="1172" spans="1:6" ht="17.25" thickBot="1">
      <c r="A1172" s="104"/>
      <c r="B1172" s="83"/>
      <c r="C1172" s="182">
        <f>SUM(C1145:C1170)</f>
        <v>6837042532</v>
      </c>
      <c r="D1172" s="12">
        <v>6556438490.0800018</v>
      </c>
      <c r="E1172" s="13">
        <f t="shared" si="36"/>
        <v>6753131644.782402</v>
      </c>
      <c r="F1172" s="205">
        <f t="shared" si="37"/>
        <v>6753132000</v>
      </c>
    </row>
    <row r="1173" spans="1:6">
      <c r="A1173" s="13"/>
      <c r="B1173" s="13"/>
    </row>
    <row r="1176" spans="1:6">
      <c r="B1176" s="212" t="s">
        <v>442</v>
      </c>
      <c r="C1176" s="213">
        <f>SUM(C1172,C1116,C1072,C1023,C975,C933,C890,C846,C799,C760,C727,C667,C629,C580,C552,C513,C466,C409,C374,C334,C304,C245,C199,C173,C102,C89,C33)</f>
        <v>29232272782</v>
      </c>
      <c r="E1176" s="211"/>
    </row>
  </sheetData>
  <mergeCells count="82">
    <mergeCell ref="A1142:D1142"/>
    <mergeCell ref="A1:D1"/>
    <mergeCell ref="A2:D2"/>
    <mergeCell ref="A3:D3"/>
    <mergeCell ref="A45:D45"/>
    <mergeCell ref="A46:D46"/>
    <mergeCell ref="A47:D47"/>
    <mergeCell ref="A92:D92"/>
    <mergeCell ref="A93:D93"/>
    <mergeCell ref="A94:D94"/>
    <mergeCell ref="A135:D135"/>
    <mergeCell ref="A136:D136"/>
    <mergeCell ref="A137:D137"/>
    <mergeCell ref="A179:D179"/>
    <mergeCell ref="A180:D180"/>
    <mergeCell ref="A181:D181"/>
    <mergeCell ref="A223:D223"/>
    <mergeCell ref="A224:D224"/>
    <mergeCell ref="A225:D225"/>
    <mergeCell ref="A267:D267"/>
    <mergeCell ref="A268:D268"/>
    <mergeCell ref="A269:D269"/>
    <mergeCell ref="A308:D308"/>
    <mergeCell ref="A309:D309"/>
    <mergeCell ref="A310:D310"/>
    <mergeCell ref="A351:D351"/>
    <mergeCell ref="A352:D352"/>
    <mergeCell ref="A353:D353"/>
    <mergeCell ref="A395:D395"/>
    <mergeCell ref="A396:D396"/>
    <mergeCell ref="A397:D397"/>
    <mergeCell ref="A439:D439"/>
    <mergeCell ref="A440:D440"/>
    <mergeCell ref="A441:D441"/>
    <mergeCell ref="A483:D483"/>
    <mergeCell ref="A484:D484"/>
    <mergeCell ref="A485:D485"/>
    <mergeCell ref="A527:D527"/>
    <mergeCell ref="A528:D528"/>
    <mergeCell ref="A529:D529"/>
    <mergeCell ref="A569:D569"/>
    <mergeCell ref="A570:D570"/>
    <mergeCell ref="A571:D571"/>
    <mergeCell ref="A613:D613"/>
    <mergeCell ref="A614:D614"/>
    <mergeCell ref="A615:D615"/>
    <mergeCell ref="A657:D657"/>
    <mergeCell ref="A658:D658"/>
    <mergeCell ref="A659:D659"/>
    <mergeCell ref="A701:D701"/>
    <mergeCell ref="A702:D702"/>
    <mergeCell ref="A703:D703"/>
    <mergeCell ref="A744:D744"/>
    <mergeCell ref="A745:D745"/>
    <mergeCell ref="A746:D746"/>
    <mergeCell ref="A788:D788"/>
    <mergeCell ref="A789:D789"/>
    <mergeCell ref="A790:D790"/>
    <mergeCell ref="A832:D832"/>
    <mergeCell ref="A833:D833"/>
    <mergeCell ref="A834:D834"/>
    <mergeCell ref="A876:D876"/>
    <mergeCell ref="A877:D877"/>
    <mergeCell ref="A878:D878"/>
    <mergeCell ref="A920:D920"/>
    <mergeCell ref="A921:D921"/>
    <mergeCell ref="A922:D922"/>
    <mergeCell ref="A964:D964"/>
    <mergeCell ref="A965:D965"/>
    <mergeCell ref="A966:D966"/>
    <mergeCell ref="A1008:D1008"/>
    <mergeCell ref="A1009:D1009"/>
    <mergeCell ref="A1010:D1010"/>
    <mergeCell ref="A1052:D1052"/>
    <mergeCell ref="A1053:D1053"/>
    <mergeCell ref="A1140:D1140"/>
    <mergeCell ref="A1141:D1141"/>
    <mergeCell ref="A1054:D1054"/>
    <mergeCell ref="A1095:D1095"/>
    <mergeCell ref="A1096:D1096"/>
    <mergeCell ref="A1097:D1097"/>
    <mergeCell ref="A1139:D1139"/>
  </mergeCells>
  <pageMargins left="0.69930555555555596" right="0.69930555555555596" top="0.75" bottom="0.75" header="0.3" footer="0.3"/>
  <pageSetup scale="83" firstPageNumber="19" orientation="portrait" useFirstPageNumber="1" r:id="rId1"/>
  <headerFooter alignWithMargins="0">
    <oddFooter>&amp;C&amp;16&amp;P</oddFooter>
  </headerFooter>
  <rowBreaks count="26" manualBreakCount="26">
    <brk id="44" max="16383" man="1"/>
    <brk id="91" max="16383" man="1"/>
    <brk id="134" max="16383" man="1"/>
    <brk id="178" max="16383" man="1"/>
    <brk id="222" max="16383" man="1"/>
    <brk id="266" max="16383" man="1"/>
    <brk id="307" max="16383" man="1"/>
    <brk id="350" max="16383" man="1"/>
    <brk id="394" max="16383" man="1"/>
    <brk id="438" max="16383" man="1"/>
    <brk id="482" max="16383" man="1"/>
    <brk id="526" max="16383" man="1"/>
    <brk id="568" max="16383" man="1"/>
    <brk id="612" max="16383" man="1"/>
    <brk id="656" max="16383" man="1"/>
    <brk id="700" max="16383" man="1"/>
    <brk id="743" max="16383" man="1"/>
    <brk id="787" max="16383" man="1"/>
    <brk id="831" max="16383" man="1"/>
    <brk id="875" max="16383" man="1"/>
    <brk id="919" max="16383" man="1"/>
    <brk id="963" max="16383" man="1"/>
    <brk id="1007" max="16383" man="1"/>
    <brk id="1051" max="16383" man="1"/>
    <brk id="1094" max="16383" man="1"/>
    <brk id="1138"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 by Type-Nature</vt:lpstr>
      <vt:lpstr>SEC SUMM</vt:lpstr>
      <vt:lpstr>Nature-CRF</vt:lpstr>
      <vt:lpstr>DETAILED REV BUDGET</vt:lpstr>
      <vt:lpstr>'DETAILED REV BUDGET'!Print_Area</vt:lpstr>
      <vt:lpstr>'Nature-CRF'!Print_Area</vt:lpstr>
      <vt:lpstr>'SEC SUMM'!Print_Area</vt:lpstr>
      <vt:lpstr>'Summ by Type-Nature'!Print_Area</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Mustafa</dc:creator>
  <cp:lastModifiedBy>useer</cp:lastModifiedBy>
  <cp:lastPrinted>2017-01-12T11:00:20Z</cp:lastPrinted>
  <dcterms:created xsi:type="dcterms:W3CDTF">2014-04-10T16:33:59Z</dcterms:created>
  <dcterms:modified xsi:type="dcterms:W3CDTF">2017-01-12T12:25:07Z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1033-9.1.0.4480</vt:lpwstr>
  </property>
</Properties>
</file>